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小川文化センター\貸館関係\貸館\３２年度\"/>
    </mc:Choice>
  </mc:AlternateContent>
  <bookViews>
    <workbookView xWindow="915" yWindow="-15" windowWidth="19230" windowHeight="8700"/>
  </bookViews>
  <sheets>
    <sheet name="備品計算書【様式】" sheetId="7" r:id="rId1"/>
    <sheet name="施設計算書【様式】" sheetId="2" r:id="rId2"/>
    <sheet name="内訳" sheetId="3" r:id="rId3"/>
    <sheet name="内訳 (２分割)" sheetId="6" r:id="rId4"/>
    <sheet name="内訳 (複数)" sheetId="5" r:id="rId5"/>
    <sheet name="基データ【削除変更しないでください】" sheetId="1" r:id="rId6"/>
  </sheets>
  <definedNames>
    <definedName name="_xlnm.Print_Area" localSheetId="2">内訳!$A$1:$AL$43</definedName>
    <definedName name="_xlnm.Print_Area" localSheetId="3">'内訳 (２分割)'!$A$1:$AL$67</definedName>
    <definedName name="_xlnm.Print_Area" localSheetId="4">'内訳 (複数)'!$A$1:$AL$51</definedName>
  </definedNames>
  <calcPr calcId="162913"/>
</workbook>
</file>

<file path=xl/calcChain.xml><?xml version="1.0" encoding="utf-8"?>
<calcChain xmlns="http://schemas.openxmlformats.org/spreadsheetml/2006/main">
  <c r="S48" i="6" l="1"/>
  <c r="S48" i="5" l="1"/>
  <c r="S29" i="5"/>
  <c r="S20" i="5"/>
  <c r="S10" i="5"/>
  <c r="S50" i="5" s="1"/>
  <c r="L31" i="5"/>
  <c r="I31" i="5"/>
  <c r="L19" i="6" l="1"/>
  <c r="L3" i="6"/>
  <c r="L22" i="5"/>
  <c r="L13" i="5"/>
  <c r="L3" i="5"/>
  <c r="S15" i="3" l="1"/>
  <c r="S18" i="3" s="1"/>
  <c r="I22" i="5" l="1"/>
  <c r="AZ28" i="7" l="1"/>
  <c r="AH28" i="7"/>
  <c r="P28" i="7"/>
  <c r="AZ27" i="7"/>
  <c r="AH27" i="7"/>
  <c r="P27" i="7"/>
  <c r="AZ26" i="7"/>
  <c r="AH26" i="7"/>
  <c r="P26" i="7"/>
  <c r="AZ25" i="7"/>
  <c r="AH25" i="7"/>
  <c r="P25" i="7"/>
  <c r="AZ24" i="7"/>
  <c r="AH24" i="7"/>
  <c r="P24" i="7"/>
  <c r="AZ23" i="7"/>
  <c r="AH23" i="7"/>
  <c r="P23" i="7"/>
  <c r="AZ22" i="7"/>
  <c r="AH22" i="7"/>
  <c r="P22" i="7"/>
  <c r="AZ21" i="7"/>
  <c r="AH21" i="7"/>
  <c r="P21" i="7"/>
  <c r="AZ20" i="7"/>
  <c r="AH20" i="7"/>
  <c r="P20" i="7"/>
  <c r="AZ19" i="7"/>
  <c r="AH19" i="7"/>
  <c r="P19" i="7"/>
  <c r="AZ18" i="7"/>
  <c r="AH18" i="7"/>
  <c r="P18" i="7"/>
  <c r="AZ17" i="7"/>
  <c r="AH17" i="7"/>
  <c r="P17" i="7"/>
  <c r="AZ16" i="7"/>
  <c r="AH16" i="7"/>
  <c r="P16" i="7"/>
  <c r="AZ15" i="7"/>
  <c r="AH15" i="7"/>
  <c r="P15" i="7"/>
  <c r="AZ14" i="7"/>
  <c r="AH14" i="7"/>
  <c r="P14" i="7"/>
  <c r="AZ13" i="7"/>
  <c r="AH13" i="7"/>
  <c r="P13" i="7"/>
  <c r="AZ12" i="7"/>
  <c r="AH12" i="7"/>
  <c r="P12" i="7"/>
  <c r="AZ11" i="7"/>
  <c r="AH11" i="7"/>
  <c r="P11" i="7"/>
  <c r="AZ10" i="7"/>
  <c r="AH10" i="7"/>
  <c r="P10" i="7"/>
  <c r="AZ9" i="7"/>
  <c r="AH9" i="7"/>
  <c r="P9" i="7"/>
  <c r="AZ8" i="7"/>
  <c r="AH8" i="7"/>
  <c r="P8" i="7"/>
  <c r="AZ7" i="7"/>
  <c r="AH7" i="7"/>
  <c r="P7" i="7"/>
  <c r="AZ6" i="7"/>
  <c r="AH6" i="7"/>
  <c r="P6" i="7"/>
  <c r="AQ29" i="7" l="1"/>
  <c r="AU32" i="7" s="1"/>
  <c r="AK32" i="7" l="1"/>
  <c r="AK38" i="7"/>
  <c r="AK35" i="7"/>
  <c r="AU38" i="7"/>
  <c r="AU35" i="7"/>
  <c r="S16" i="6"/>
  <c r="BA2" i="5" l="1"/>
  <c r="AX2" i="5"/>
  <c r="I13" i="5"/>
  <c r="L2" i="3"/>
  <c r="S51" i="6"/>
  <c r="I19" i="6"/>
  <c r="I3" i="6"/>
  <c r="I3" i="5"/>
  <c r="BH12" i="5"/>
  <c r="I2" i="3"/>
  <c r="K37" i="2" l="1"/>
  <c r="K38" i="2" s="1"/>
  <c r="K39" i="2" l="1"/>
  <c r="K34" i="2"/>
  <c r="Z24" i="2"/>
  <c r="Z25" i="2"/>
  <c r="K26" i="2"/>
  <c r="K29" i="2" s="1"/>
  <c r="K23" i="2"/>
  <c r="K28" i="2" l="1"/>
  <c r="L61" i="2"/>
  <c r="K19" i="2"/>
  <c r="W26" i="2" l="1"/>
  <c r="S26" i="2"/>
  <c r="O26" i="2"/>
  <c r="Z26" i="2" s="1"/>
  <c r="O27" i="2"/>
  <c r="K27" i="2"/>
  <c r="W46" i="2"/>
  <c r="S46" i="2"/>
  <c r="K46" i="2"/>
  <c r="O46" i="2"/>
  <c r="W43" i="2"/>
  <c r="S43" i="2"/>
  <c r="O43" i="2"/>
  <c r="K43" i="2"/>
  <c r="W40" i="2"/>
  <c r="S40" i="2"/>
  <c r="O40" i="2"/>
  <c r="K40" i="2"/>
  <c r="W37" i="2"/>
  <c r="S37" i="2"/>
  <c r="Z37" i="2" s="1"/>
  <c r="O37" i="2"/>
  <c r="W34" i="2"/>
  <c r="S34" i="2"/>
  <c r="O34" i="2"/>
  <c r="W33" i="2"/>
  <c r="S33" i="2"/>
  <c r="O33" i="2"/>
  <c r="K33" i="2"/>
  <c r="W30" i="2"/>
  <c r="S30" i="2"/>
  <c r="O30" i="2"/>
  <c r="K30" i="2"/>
  <c r="W27" i="2"/>
  <c r="S27" i="2"/>
  <c r="W23" i="2"/>
  <c r="Z23" i="2" s="1"/>
  <c r="S23" i="2"/>
  <c r="O23" i="2"/>
  <c r="W22" i="2"/>
  <c r="S22" i="2"/>
  <c r="O22" i="2"/>
  <c r="K22" i="2"/>
  <c r="S21" i="2"/>
  <c r="O21" i="2"/>
  <c r="K21" i="2"/>
  <c r="S20" i="2"/>
  <c r="O20" i="2"/>
  <c r="K20" i="2"/>
  <c r="W19" i="2"/>
  <c r="S19" i="2"/>
  <c r="O19" i="2"/>
  <c r="Z22" i="2" l="1"/>
  <c r="Z21" i="2"/>
  <c r="Z20" i="2"/>
  <c r="Z33" i="2"/>
  <c r="Z30" i="2"/>
  <c r="K32" i="2"/>
  <c r="K31" i="2"/>
  <c r="O32" i="2"/>
  <c r="O31" i="2"/>
  <c r="S32" i="2"/>
  <c r="S31" i="2"/>
  <c r="W32" i="2"/>
  <c r="W31" i="2"/>
  <c r="O39" i="2"/>
  <c r="O38" i="2"/>
  <c r="S39" i="2"/>
  <c r="S38" i="2"/>
  <c r="Z34" i="2"/>
  <c r="K36" i="2"/>
  <c r="K35" i="2"/>
  <c r="O36" i="2"/>
  <c r="O35" i="2"/>
  <c r="S36" i="2"/>
  <c r="S35" i="2"/>
  <c r="Z40" i="2"/>
  <c r="K41" i="2"/>
  <c r="K42" i="2"/>
  <c r="O42" i="2"/>
  <c r="O41" i="2"/>
  <c r="S41" i="2"/>
  <c r="S42" i="2"/>
  <c r="Z43" i="2"/>
  <c r="K44" i="2"/>
  <c r="K45" i="2"/>
  <c r="O45" i="2"/>
  <c r="O44" i="2"/>
  <c r="S45" i="2"/>
  <c r="S44" i="2"/>
  <c r="O48" i="2"/>
  <c r="O47" i="2"/>
  <c r="K48" i="2"/>
  <c r="K47" i="2"/>
  <c r="S48" i="2"/>
  <c r="S47" i="2"/>
  <c r="O29" i="2"/>
  <c r="O28" i="2"/>
  <c r="S29" i="2"/>
  <c r="S28" i="2"/>
  <c r="Z19" i="2"/>
  <c r="Z46" i="2"/>
  <c r="Z27" i="2"/>
  <c r="Z31" i="2" l="1"/>
  <c r="Z32" i="2"/>
  <c r="Z38" i="2"/>
  <c r="Z39" i="2"/>
  <c r="Z28" i="2"/>
  <c r="Z29" i="2"/>
  <c r="Z47" i="2"/>
  <c r="Z48" i="2"/>
  <c r="Z45" i="2"/>
  <c r="Z44" i="2"/>
  <c r="Z42" i="2"/>
  <c r="Z41" i="2"/>
  <c r="Z35" i="2"/>
  <c r="Z36" i="2"/>
  <c r="AE55" i="2" l="1"/>
  <c r="AN55" i="2" s="1"/>
  <c r="AN58" i="2" l="1"/>
  <c r="AN61" i="2"/>
</calcChain>
</file>

<file path=xl/sharedStrings.xml><?xml version="1.0" encoding="utf-8"?>
<sst xmlns="http://schemas.openxmlformats.org/spreadsheetml/2006/main" count="651" uniqueCount="240">
  <si>
    <t>区分</t>
    <rPh sb="0" eb="2">
      <t>クブン</t>
    </rPh>
    <phoneticPr fontId="3"/>
  </si>
  <si>
    <t>大ﾎｰﾙ（全）</t>
    <rPh sb="0" eb="1">
      <t>ダイ</t>
    </rPh>
    <rPh sb="5" eb="6">
      <t>ゼン</t>
    </rPh>
    <phoneticPr fontId="3"/>
  </si>
  <si>
    <t>3割</t>
    <rPh sb="1" eb="2">
      <t>ワリ</t>
    </rPh>
    <phoneticPr fontId="3"/>
  </si>
  <si>
    <t>6割</t>
    <rPh sb="1" eb="2">
      <t>ワリ</t>
    </rPh>
    <phoneticPr fontId="3"/>
  </si>
  <si>
    <t>大ﾎｰﾙ（ｽﾃｰｼﾞ）</t>
    <rPh sb="0" eb="1">
      <t>ダイ</t>
    </rPh>
    <phoneticPr fontId="3"/>
  </si>
  <si>
    <t>楽屋1</t>
    <rPh sb="0" eb="2">
      <t>ガクヤ</t>
    </rPh>
    <phoneticPr fontId="3"/>
  </si>
  <si>
    <t>楽屋2・3</t>
    <rPh sb="0" eb="2">
      <t>ガクヤ</t>
    </rPh>
    <phoneticPr fontId="3"/>
  </si>
  <si>
    <t>ﾘﾊｰｻﾙ室</t>
    <rPh sb="5" eb="6">
      <t>シツ</t>
    </rPh>
    <phoneticPr fontId="3"/>
  </si>
  <si>
    <t>主催者控室</t>
    <rPh sb="0" eb="3">
      <t>シュサイシャ</t>
    </rPh>
    <rPh sb="3" eb="4">
      <t>ヒカ</t>
    </rPh>
    <rPh sb="4" eb="5">
      <t>シツ</t>
    </rPh>
    <phoneticPr fontId="3"/>
  </si>
  <si>
    <t>シャワー室</t>
    <rPh sb="4" eb="5">
      <t>シツ</t>
    </rPh>
    <phoneticPr fontId="3"/>
  </si>
  <si>
    <t>小ﾎｰﾙ</t>
    <rPh sb="0" eb="1">
      <t>ショウ</t>
    </rPh>
    <phoneticPr fontId="3"/>
  </si>
  <si>
    <t>小ﾎｰﾙ楽屋</t>
    <rPh sb="0" eb="1">
      <t>ショウ</t>
    </rPh>
    <rPh sb="4" eb="6">
      <t>ガクヤ</t>
    </rPh>
    <phoneticPr fontId="3"/>
  </si>
  <si>
    <t>会議室1</t>
    <rPh sb="0" eb="3">
      <t>カイギシツ</t>
    </rPh>
    <phoneticPr fontId="3"/>
  </si>
  <si>
    <t>会議室2</t>
    <rPh sb="0" eb="3">
      <t>カイギシツ</t>
    </rPh>
    <phoneticPr fontId="3"/>
  </si>
  <si>
    <t>会議室3</t>
    <rPh sb="0" eb="3">
      <t>カイギシツ</t>
    </rPh>
    <phoneticPr fontId="3"/>
  </si>
  <si>
    <t>和室</t>
    <rPh sb="0" eb="2">
      <t>ワシツ</t>
    </rPh>
    <phoneticPr fontId="3"/>
  </si>
  <si>
    <t>備考１</t>
    <rPh sb="0" eb="2">
      <t>ビコウ</t>
    </rPh>
    <phoneticPr fontId="3"/>
  </si>
  <si>
    <t>備考２</t>
    <rPh sb="0" eb="2">
      <t>ビコウ</t>
    </rPh>
    <phoneticPr fontId="3"/>
  </si>
  <si>
    <t>備考３</t>
    <rPh sb="0" eb="2">
      <t>ビコウ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</si>
  <si>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</si>
  <si>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</si>
  <si>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夜間</t>
    <rPh sb="0" eb="2">
      <t>ヤカン</t>
    </rPh>
    <phoneticPr fontId="3"/>
  </si>
  <si>
    <t>全日</t>
    <rPh sb="0" eb="1">
      <t>ゼン</t>
    </rPh>
    <rPh sb="1" eb="2">
      <t>ジツ</t>
    </rPh>
    <phoneticPr fontId="3"/>
  </si>
  <si>
    <t/>
  </si>
  <si>
    <t>※市の後援・賛助を受けた市内の団体のみ、「仕込み・リハ」料金が適用になります。</t>
    <rPh sb="1" eb="2">
      <t>シ</t>
    </rPh>
    <rPh sb="3" eb="5">
      <t>コウエン</t>
    </rPh>
    <rPh sb="6" eb="8">
      <t>サンジョ</t>
    </rPh>
    <rPh sb="9" eb="10">
      <t>ウ</t>
    </rPh>
    <rPh sb="12" eb="14">
      <t>シナイ</t>
    </rPh>
    <rPh sb="15" eb="17">
      <t>ダンタイ</t>
    </rPh>
    <rPh sb="21" eb="23">
      <t>シコ</t>
    </rPh>
    <rPh sb="28" eb="30">
      <t>リョウキン</t>
    </rPh>
    <rPh sb="31" eb="33">
      <t>テキヨウ</t>
    </rPh>
    <phoneticPr fontId="3"/>
  </si>
  <si>
    <t>※金額が入らない利用区分は、ご利用になれません。</t>
    <rPh sb="1" eb="3">
      <t>キンガク</t>
    </rPh>
    <rPh sb="4" eb="5">
      <t>ハイ</t>
    </rPh>
    <rPh sb="8" eb="10">
      <t>リヨウ</t>
    </rPh>
    <rPh sb="10" eb="12">
      <t>クブン</t>
    </rPh>
    <rPh sb="15" eb="17">
      <t>リヨウ</t>
    </rPh>
    <phoneticPr fontId="3"/>
  </si>
  <si>
    <t>※森のﾎｰﾙ、風のﾎｰﾙを区切って使用しても減額になりません。</t>
    <rPh sb="1" eb="2">
      <t>モリ</t>
    </rPh>
    <rPh sb="7" eb="8">
      <t>カゼ</t>
    </rPh>
    <rPh sb="13" eb="15">
      <t>クギ</t>
    </rPh>
    <rPh sb="17" eb="19">
      <t>シヨウ</t>
    </rPh>
    <rPh sb="22" eb="24">
      <t>ゲンガク</t>
    </rPh>
    <phoneticPr fontId="3"/>
  </si>
  <si>
    <t>小川文化センター施設使用料計算書</t>
    <rPh sb="0" eb="2">
      <t>オガワ</t>
    </rPh>
    <rPh sb="2" eb="4">
      <t>ブンカ</t>
    </rPh>
    <rPh sb="8" eb="10">
      <t>シセツ</t>
    </rPh>
    <rPh sb="10" eb="12">
      <t>シヨウ</t>
    </rPh>
    <rPh sb="12" eb="13">
      <t>リョウ</t>
    </rPh>
    <rPh sb="13" eb="16">
      <t>ケイサンショ</t>
    </rPh>
    <phoneticPr fontId="3"/>
  </si>
  <si>
    <t>催事名</t>
    <rPh sb="0" eb="1">
      <t>モヨオ</t>
    </rPh>
    <rPh sb="1" eb="2">
      <t>コト</t>
    </rPh>
    <rPh sb="2" eb="3">
      <t>メイ</t>
    </rPh>
    <phoneticPr fontId="3"/>
  </si>
  <si>
    <t>：</t>
  </si>
  <si>
    <t>スケジュール</t>
  </si>
  <si>
    <t>使用施設</t>
    <rPh sb="0" eb="2">
      <t>シヨウ</t>
    </rPh>
    <rPh sb="2" eb="4">
      <t>シセツ</t>
    </rPh>
    <phoneticPr fontId="3"/>
  </si>
  <si>
    <t>使用備品</t>
    <rPh sb="0" eb="2">
      <t>シヨウ</t>
    </rPh>
    <rPh sb="2" eb="4">
      <t>ビヒン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</si>
  <si>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</si>
  <si>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　団体名</t>
    <rPh sb="1" eb="3">
      <t>ダンタイ</t>
    </rPh>
    <rPh sb="3" eb="4">
      <t>メイ</t>
    </rPh>
    <phoneticPr fontId="3"/>
  </si>
  <si>
    <t>　代表者住所</t>
    <rPh sb="1" eb="4">
      <t>ダイヒョウシャ</t>
    </rPh>
    <rPh sb="4" eb="6">
      <t>ジュウショ</t>
    </rPh>
    <phoneticPr fontId="3"/>
  </si>
  <si>
    <t>　代表者氏名</t>
    <rPh sb="1" eb="4">
      <t>ダイヒョウシャ</t>
    </rPh>
    <rPh sb="4" eb="6">
      <t>シメイ</t>
    </rPh>
    <phoneticPr fontId="3"/>
  </si>
  <si>
    <t>㊞</t>
  </si>
  <si>
    <t>電話</t>
    <rPh sb="0" eb="1">
      <t>デン</t>
    </rPh>
    <rPh sb="1" eb="2">
      <t>ハナシ</t>
    </rPh>
    <phoneticPr fontId="3"/>
  </si>
  <si>
    <t>　申請者氏名</t>
    <rPh sb="1" eb="4">
      <t>シンセイシャ</t>
    </rPh>
    <rPh sb="4" eb="6">
      <t>シメイ</t>
    </rPh>
    <phoneticPr fontId="3"/>
  </si>
  <si>
    <t>利用年月日</t>
    <rPh sb="0" eb="2">
      <t>リヨウ</t>
    </rPh>
    <rPh sb="2" eb="3">
      <t>ネン</t>
    </rPh>
    <rPh sb="3" eb="5">
      <t>ツキヒ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</si>
  <si>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</si>
  <si>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</si>
  <si>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</si>
  <si>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</si>
  <si>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</si>
  <si>
    <t>）</t>
  </si>
  <si>
    <t>～</t>
  </si>
  <si>
    <t>日間</t>
    <rPh sb="0" eb="2">
      <t>ニチカン</t>
    </rPh>
    <phoneticPr fontId="3"/>
  </si>
  <si>
    <t>利用目的</t>
    <rPh sb="0" eb="2">
      <t>リヨウ</t>
    </rPh>
    <rPh sb="2" eb="4">
      <t>モクテキ</t>
    </rPh>
    <phoneticPr fontId="3"/>
  </si>
  <si>
    <t>入場予定者数</t>
    <rPh sb="0" eb="2">
      <t>ニュウジョウ</t>
    </rPh>
    <rPh sb="2" eb="5">
      <t>ヨテイシャ</t>
    </rPh>
    <rPh sb="5" eb="6">
      <t>スウ</t>
    </rPh>
    <phoneticPr fontId="3"/>
  </si>
  <si>
    <t>名</t>
    <rPh sb="0" eb="1">
      <t>メイ</t>
    </rPh>
    <phoneticPr fontId="3"/>
  </si>
  <si>
    <t>利用区分</t>
    <rPh sb="0" eb="2">
      <t>リヨウ</t>
    </rPh>
    <rPh sb="2" eb="4">
      <t>クブン</t>
    </rPh>
    <phoneticPr fontId="3"/>
  </si>
  <si>
    <t>Ⅰ.リストから選択してください⇒</t>
    <rPh sb="7" eb="9">
      <t>センタク</t>
    </rPh>
    <phoneticPr fontId="3"/>
  </si>
  <si>
    <t>Ⅱ.「回数」にご利用になる日数を入力してください</t>
    <rPh sb="3" eb="5">
      <t>カイスウ</t>
    </rPh>
    <rPh sb="8" eb="10">
      <t>リヨウ</t>
    </rPh>
    <rPh sb="13" eb="15">
      <t>ニッスウ</t>
    </rPh>
    <rPh sb="16" eb="18">
      <t>ニュウリョク</t>
    </rPh>
    <phoneticPr fontId="3"/>
  </si>
  <si>
    <t>利　用　内　容</t>
    <rPh sb="0" eb="1">
      <t>リ</t>
    </rPh>
    <rPh sb="2" eb="3">
      <t>ヨウ</t>
    </rPh>
    <rPh sb="4" eb="5">
      <t>ナイ</t>
    </rPh>
    <rPh sb="6" eb="7">
      <t>カタチ</t>
    </rPh>
    <phoneticPr fontId="3"/>
  </si>
  <si>
    <t>午　前
9:00～12:00</t>
    <rPh sb="0" eb="1">
      <t>ウマ</t>
    </rPh>
    <rPh sb="2" eb="3">
      <t>マエ</t>
    </rPh>
    <phoneticPr fontId="3"/>
  </si>
  <si>
    <t>午　後
13:00～17:00</t>
    <rPh sb="0" eb="1">
      <t>ウマ</t>
    </rPh>
    <rPh sb="2" eb="3">
      <t>ゴ</t>
    </rPh>
    <phoneticPr fontId="3"/>
  </si>
  <si>
    <t>夜　間
18:00～22:00</t>
    <rPh sb="0" eb="1">
      <t>ヨル</t>
    </rPh>
    <rPh sb="2" eb="3">
      <t>アイダ</t>
    </rPh>
    <phoneticPr fontId="3"/>
  </si>
  <si>
    <t>全　日</t>
    <rPh sb="0" eb="1">
      <t>ゼン</t>
    </rPh>
    <rPh sb="2" eb="3">
      <t>ヒ</t>
    </rPh>
    <phoneticPr fontId="3"/>
  </si>
  <si>
    <t>使用料</t>
    <rPh sb="0" eb="3">
      <t>シヨウリョウ</t>
    </rPh>
    <phoneticPr fontId="3"/>
  </si>
  <si>
    <t>備 考</t>
    <rPh sb="0" eb="1">
      <t>ソナエ</t>
    </rPh>
    <rPh sb="2" eb="3">
      <t>コウ</t>
    </rPh>
    <phoneticPr fontId="3"/>
  </si>
  <si>
    <t>回数</t>
    <rPh sb="0" eb="2">
      <t>カイスウ</t>
    </rPh>
    <phoneticPr fontId="3"/>
  </si>
  <si>
    <t>料金</t>
    <rPh sb="0" eb="2">
      <t>リョウキン</t>
    </rPh>
    <phoneticPr fontId="3"/>
  </si>
  <si>
    <t>利用施設</t>
    <rPh sb="0" eb="2">
      <t>リヨウ</t>
    </rPh>
    <rPh sb="2" eb="4">
      <t>シセツ</t>
    </rPh>
    <phoneticPr fontId="3"/>
  </si>
  <si>
    <t>大ホール</t>
    <rPh sb="0" eb="1">
      <t>ダイ</t>
    </rPh>
    <phoneticPr fontId="3"/>
  </si>
  <si>
    <t>全</t>
    <rPh sb="0" eb="1">
      <t>ゼン</t>
    </rPh>
    <phoneticPr fontId="3"/>
  </si>
  <si>
    <t>３割</t>
    <rPh sb="1" eb="2">
      <t>ワリ</t>
    </rPh>
    <phoneticPr fontId="3"/>
  </si>
  <si>
    <t>６割</t>
    <rPh sb="1" eb="2">
      <t>ワリ</t>
    </rPh>
    <phoneticPr fontId="3"/>
  </si>
  <si>
    <t>ステージ</t>
  </si>
  <si>
    <t>楽屋</t>
    <rPh sb="0" eb="2">
      <t>ガクヤ</t>
    </rPh>
    <phoneticPr fontId="3"/>
  </si>
  <si>
    <t>ｼｬﾜｰ室</t>
    <rPh sb="4" eb="5">
      <t>シツ</t>
    </rPh>
    <phoneticPr fontId="3"/>
  </si>
  <si>
    <t>会議室</t>
    <rPh sb="0" eb="2">
      <t>カイギ</t>
    </rPh>
    <rPh sb="2" eb="3">
      <t>シツ</t>
    </rPh>
    <phoneticPr fontId="3"/>
  </si>
  <si>
    <t>特別施設の設置等</t>
    <rPh sb="0" eb="2">
      <t>トクベツ</t>
    </rPh>
    <rPh sb="2" eb="4">
      <t>シセツ</t>
    </rPh>
    <phoneticPr fontId="3"/>
  </si>
  <si>
    <t>内容</t>
    <rPh sb="0" eb="2">
      <t>ナイヨウ</t>
    </rPh>
    <phoneticPr fontId="3"/>
  </si>
  <si>
    <t>☐ 設備</t>
    <rPh sb="2" eb="4">
      <t>セツビ</t>
    </rPh>
    <phoneticPr fontId="3"/>
  </si>
  <si>
    <t>内容によっては図面等を添付してください。</t>
    <rPh sb="0" eb="2">
      <t>ナイヨウ</t>
    </rPh>
    <rPh sb="9" eb="10">
      <t>トウ</t>
    </rPh>
    <phoneticPr fontId="3"/>
  </si>
  <si>
    <t>☐ 変更</t>
    <rPh sb="2" eb="4">
      <t>ヘンコウ</t>
    </rPh>
    <phoneticPr fontId="3"/>
  </si>
  <si>
    <t>☐ 持込</t>
    <rPh sb="2" eb="4">
      <t>モチコミ</t>
    </rPh>
    <phoneticPr fontId="3"/>
  </si>
  <si>
    <t>減免区分</t>
    <rPh sb="0" eb="2">
      <t>ゲンメン</t>
    </rPh>
    <rPh sb="2" eb="4">
      <t>クブン</t>
    </rPh>
    <phoneticPr fontId="3"/>
  </si>
  <si>
    <t>事由等</t>
    <rPh sb="0" eb="3">
      <t>ジユウトウ</t>
    </rPh>
    <phoneticPr fontId="3"/>
  </si>
  <si>
    <t>☐</t>
  </si>
  <si>
    <t>5割減免</t>
    <rPh sb="1" eb="2">
      <t>ワリ</t>
    </rPh>
    <rPh sb="2" eb="4">
      <t>ゲンメン</t>
    </rPh>
    <phoneticPr fontId="3"/>
  </si>
  <si>
    <t>使用料</t>
    <rPh sb="0" eb="2">
      <t>シヨウ</t>
    </rPh>
    <rPh sb="2" eb="3">
      <t>リョウ</t>
    </rPh>
    <phoneticPr fontId="3"/>
  </si>
  <si>
    <t>円</t>
    <rPh sb="0" eb="1">
      <t>エン</t>
    </rPh>
    <phoneticPr fontId="3"/>
  </si>
  <si>
    <t>2割減免</t>
    <rPh sb="1" eb="2">
      <t>ワリ</t>
    </rPh>
    <rPh sb="2" eb="4">
      <t>ゲンメン</t>
    </rPh>
    <phoneticPr fontId="3"/>
  </si>
  <si>
    <t>使用料合計</t>
    <rPh sb="3" eb="5">
      <t>ゴウケイ</t>
    </rPh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</si>
  <si>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</si>
  <si>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附属設備器具使用料</t>
    <rPh sb="0" eb="2">
      <t>フゾク</t>
    </rPh>
    <rPh sb="2" eb="4">
      <t>セツビ</t>
    </rPh>
    <rPh sb="4" eb="6">
      <t>キグ</t>
    </rPh>
    <rPh sb="6" eb="8">
      <t>シヨウ</t>
    </rPh>
    <rPh sb="8" eb="9">
      <t>リョウ</t>
    </rPh>
    <phoneticPr fontId="3"/>
  </si>
  <si>
    <t>使用料合計</t>
    <rPh sb="0" eb="2">
      <t>シヨウ</t>
    </rPh>
    <rPh sb="2" eb="3">
      <t>リョウ</t>
    </rPh>
    <rPh sb="3" eb="5">
      <t>ゴウケイ</t>
    </rPh>
    <phoneticPr fontId="3"/>
  </si>
  <si>
    <t>区分</t>
  </si>
  <si>
    <t>附属器具名</t>
  </si>
  <si>
    <t>1回の使用料</t>
  </si>
  <si>
    <t>数量</t>
  </si>
  <si>
    <t>回数</t>
  </si>
  <si>
    <t>※使用料</t>
  </si>
  <si>
    <t>　舞台設備</t>
  </si>
  <si>
    <t>調律除く</t>
    <rPh sb="0" eb="2">
      <t>チョウリツ</t>
    </rPh>
    <rPh sb="2" eb="3">
      <t>ノゾ</t>
    </rPh>
    <phoneticPr fontId="3"/>
  </si>
  <si>
    <t>1台</t>
  </si>
  <si>
    <t>調光設備</t>
  </si>
  <si>
    <t>1式</t>
  </si>
  <si>
    <t>ボーダーライト</t>
  </si>
  <si>
    <t>1列</t>
  </si>
  <si>
    <t>サスペンションライト</t>
  </si>
  <si>
    <t>ロアーホリゾント
ライト</t>
  </si>
  <si>
    <t>1台</t>
    <rPh sb="1" eb="2">
      <t>ダイ</t>
    </rPh>
    <phoneticPr fontId="3"/>
  </si>
  <si>
    <t>アッパーホリゾント
ライト</t>
  </si>
  <si>
    <t>シーリングライト</t>
  </si>
  <si>
    <t>クセノンピンスポットライト</t>
  </si>
  <si>
    <t>フロントサイドライト</t>
  </si>
  <si>
    <t>スポットライト
(～500W)</t>
  </si>
  <si>
    <t>スポットライト
(501W～1000W)</t>
  </si>
  <si>
    <t>スポットライト
(1001W～)</t>
  </si>
  <si>
    <t>照明用スタンド</t>
  </si>
  <si>
    <t>1本</t>
  </si>
  <si>
    <t>エフェクトマシン（効果機）</t>
  </si>
  <si>
    <t>1枚</t>
  </si>
  <si>
    <t>ミラーボール</t>
  </si>
  <si>
    <t>小ホール</t>
  </si>
  <si>
    <t>ロアーホリゾントライト</t>
  </si>
  <si>
    <t>アッパーホリゾントライト</t>
  </si>
  <si>
    <t>1卓</t>
  </si>
  <si>
    <t>その他</t>
  </si>
  <si>
    <t>ビデオデッキ</t>
  </si>
  <si>
    <t>DVDデッキ</t>
  </si>
  <si>
    <t>ダイナミックマイクロホン</t>
  </si>
  <si>
    <t>カラーテレビ</t>
  </si>
  <si>
    <t>コンデンサーマイクロホン</t>
  </si>
  <si>
    <t>ワイヤレスマイクシステム</t>
  </si>
  <si>
    <t>1波</t>
  </si>
  <si>
    <t>黒板(ホワイトボード)</t>
  </si>
  <si>
    <t>マイクロホンスタンド(床置・卓上)</t>
  </si>
  <si>
    <t>ステージスピーカー</t>
  </si>
  <si>
    <t>モニタースピーカー</t>
  </si>
  <si>
    <t>カセットテープレコーダー</t>
  </si>
  <si>
    <t>CDプレーヤー</t>
  </si>
  <si>
    <t>持込機械</t>
  </si>
  <si>
    <t>MDプレーヤー</t>
  </si>
  <si>
    <t>※使用料合計</t>
  </si>
  <si>
    <t>A.入場無料（平日）</t>
    <rPh sb="2" eb="4">
      <t>ニュウジョウ</t>
    </rPh>
    <rPh sb="4" eb="6">
      <t>ムリョウ</t>
    </rPh>
    <rPh sb="7" eb="9">
      <t>ヘイジツ</t>
    </rPh>
    <phoneticPr fontId="3"/>
  </si>
  <si>
    <t>B.入場無料（土・日・祝日）</t>
    <rPh sb="2" eb="4">
      <t>ニュウジョウ</t>
    </rPh>
    <rPh sb="4" eb="6">
      <t>ムリョウ</t>
    </rPh>
    <rPh sb="7" eb="8">
      <t>ツチ</t>
    </rPh>
    <rPh sb="9" eb="10">
      <t>ヒ</t>
    </rPh>
    <rPh sb="11" eb="13">
      <t>シュクジツ</t>
    </rPh>
    <phoneticPr fontId="3"/>
  </si>
  <si>
    <t>C.入場有料500以下（平日）</t>
    <rPh sb="2" eb="4">
      <t>ニュウジョウ</t>
    </rPh>
    <rPh sb="4" eb="6">
      <t>ユウリョウ</t>
    </rPh>
    <rPh sb="9" eb="11">
      <t>イカ</t>
    </rPh>
    <rPh sb="12" eb="14">
      <t>ヘイジツ</t>
    </rPh>
    <phoneticPr fontId="3"/>
  </si>
  <si>
    <t>D.入場有料500円以下（土・日・祝日）</t>
    <rPh sb="2" eb="4">
      <t>ニュウジョウ</t>
    </rPh>
    <rPh sb="4" eb="6">
      <t>ユウリョウ</t>
    </rPh>
    <rPh sb="9" eb="10">
      <t>エン</t>
    </rPh>
    <rPh sb="10" eb="12">
      <t>イカ</t>
    </rPh>
    <rPh sb="13" eb="14">
      <t>ツチ</t>
    </rPh>
    <rPh sb="15" eb="16">
      <t>ヒ</t>
    </rPh>
    <rPh sb="17" eb="19">
      <t>シュクジツ</t>
    </rPh>
    <phoneticPr fontId="3"/>
  </si>
  <si>
    <t>E.入場有料1,000円以下（平日）</t>
    <rPh sb="2" eb="4">
      <t>ニュウジョウ</t>
    </rPh>
    <rPh sb="4" eb="6">
      <t>ユウリョウ</t>
    </rPh>
    <rPh sb="11" eb="12">
      <t>エン</t>
    </rPh>
    <rPh sb="12" eb="14">
      <t>イカ</t>
    </rPh>
    <rPh sb="15" eb="17">
      <t>ヘイジツ</t>
    </rPh>
    <phoneticPr fontId="3"/>
  </si>
  <si>
    <t>F.入場有料1,000円以下（土・日・祝日）</t>
    <rPh sb="2" eb="4">
      <t>ニュウジョウ</t>
    </rPh>
    <rPh sb="4" eb="6">
      <t>ユウリョウ</t>
    </rPh>
    <rPh sb="11" eb="12">
      <t>エン</t>
    </rPh>
    <rPh sb="12" eb="14">
      <t>イカ</t>
    </rPh>
    <rPh sb="15" eb="16">
      <t>ツチ</t>
    </rPh>
    <rPh sb="17" eb="18">
      <t>ヒ</t>
    </rPh>
    <rPh sb="19" eb="21">
      <t>シュクジツ</t>
    </rPh>
    <phoneticPr fontId="3"/>
  </si>
  <si>
    <t>G.入場有料2,000円以下（平日）</t>
    <rPh sb="2" eb="4">
      <t>ニュウジョウ</t>
    </rPh>
    <rPh sb="4" eb="6">
      <t>ユウリョウ</t>
    </rPh>
    <rPh sb="11" eb="12">
      <t>エン</t>
    </rPh>
    <rPh sb="12" eb="14">
      <t>イカ</t>
    </rPh>
    <rPh sb="15" eb="17">
      <t>ヘイジツ</t>
    </rPh>
    <phoneticPr fontId="3"/>
  </si>
  <si>
    <t>H.入場有料2,000円以下（土・日・祝日）</t>
    <rPh sb="2" eb="4">
      <t>ニュウジョウ</t>
    </rPh>
    <rPh sb="4" eb="6">
      <t>ユウリョウ</t>
    </rPh>
    <rPh sb="11" eb="12">
      <t>エン</t>
    </rPh>
    <rPh sb="12" eb="14">
      <t>イカ</t>
    </rPh>
    <rPh sb="15" eb="16">
      <t>ツチ</t>
    </rPh>
    <rPh sb="17" eb="18">
      <t>ヒ</t>
    </rPh>
    <rPh sb="19" eb="21">
      <t>シュクジツ</t>
    </rPh>
    <phoneticPr fontId="3"/>
  </si>
  <si>
    <t>I.入場有料3,000円以下（平日）</t>
    <rPh sb="2" eb="4">
      <t>ニュウジョウ</t>
    </rPh>
    <rPh sb="4" eb="6">
      <t>ユウリョウ</t>
    </rPh>
    <rPh sb="11" eb="12">
      <t>エン</t>
    </rPh>
    <rPh sb="12" eb="14">
      <t>イカ</t>
    </rPh>
    <rPh sb="15" eb="17">
      <t>ヘイジツ</t>
    </rPh>
    <phoneticPr fontId="3"/>
  </si>
  <si>
    <t>J.入場有料3,000円以下（土・日・祝日）</t>
    <rPh sb="2" eb="4">
      <t>ニュウジョウ</t>
    </rPh>
    <rPh sb="4" eb="6">
      <t>ユウリョウ</t>
    </rPh>
    <rPh sb="11" eb="12">
      <t>エン</t>
    </rPh>
    <rPh sb="12" eb="14">
      <t>イカ</t>
    </rPh>
    <rPh sb="15" eb="16">
      <t>ツチ</t>
    </rPh>
    <rPh sb="17" eb="18">
      <t>ヒ</t>
    </rPh>
    <rPh sb="19" eb="21">
      <t>シュクジツ</t>
    </rPh>
    <phoneticPr fontId="3"/>
  </si>
  <si>
    <t>K.入場有料3,000円超（平日）</t>
    <rPh sb="2" eb="4">
      <t>ニュウジョウ</t>
    </rPh>
    <rPh sb="4" eb="6">
      <t>ユウリョウ</t>
    </rPh>
    <rPh sb="11" eb="12">
      <t>エン</t>
    </rPh>
    <rPh sb="12" eb="13">
      <t>コ</t>
    </rPh>
    <rPh sb="14" eb="16">
      <t>ヘイジツ</t>
    </rPh>
    <phoneticPr fontId="3"/>
  </si>
  <si>
    <t>L.入場有料3,000円超え（土・日・祝日）</t>
    <rPh sb="2" eb="4">
      <t>ニュウジョウ</t>
    </rPh>
    <rPh sb="4" eb="6">
      <t>ユウリョウ</t>
    </rPh>
    <rPh sb="11" eb="12">
      <t>エン</t>
    </rPh>
    <rPh sb="12" eb="13">
      <t>コ</t>
    </rPh>
    <rPh sb="15" eb="16">
      <t>ツチ</t>
    </rPh>
    <rPh sb="17" eb="18">
      <t>ヒ</t>
    </rPh>
    <rPh sb="19" eb="21">
      <t>シュクジツ</t>
    </rPh>
    <phoneticPr fontId="3"/>
  </si>
  <si>
    <t>M.営利宣伝（平日）</t>
    <rPh sb="2" eb="4">
      <t>エイリ</t>
    </rPh>
    <rPh sb="4" eb="6">
      <t>センデン</t>
    </rPh>
    <rPh sb="7" eb="9">
      <t>ヘイジツ</t>
    </rPh>
    <phoneticPr fontId="3"/>
  </si>
  <si>
    <t>N.営利宣伝（土・日・祝日）</t>
    <rPh sb="2" eb="4">
      <t>エイリ</t>
    </rPh>
    <rPh sb="4" eb="6">
      <t>センデン</t>
    </rPh>
    <rPh sb="7" eb="8">
      <t>ツチ</t>
    </rPh>
    <rPh sb="9" eb="10">
      <t>ヒ</t>
    </rPh>
    <rPh sb="11" eb="13">
      <t>シュクジツ</t>
    </rPh>
    <phoneticPr fontId="3"/>
  </si>
  <si>
    <t>備品使用料計算書</t>
    <rPh sb="0" eb="2">
      <t>ビヒン</t>
    </rPh>
    <rPh sb="2" eb="4">
      <t>シヨウ</t>
    </rPh>
    <rPh sb="4" eb="5">
      <t>リョウ</t>
    </rPh>
    <rPh sb="5" eb="8">
      <t>ケイサンショ</t>
    </rPh>
    <phoneticPr fontId="3"/>
  </si>
  <si>
    <t>ピアノ（国産ﾌﾙｺﾝ)</t>
    <rPh sb="4" eb="6">
      <t>コクサン</t>
    </rPh>
    <phoneticPr fontId="1"/>
  </si>
  <si>
    <t>ピアノ(小ﾎｰﾙ)</t>
    <rPh sb="4" eb="5">
      <t>ショウ</t>
    </rPh>
    <phoneticPr fontId="1"/>
  </si>
  <si>
    <t>演壇</t>
    <rPh sb="0" eb="2">
      <t>エンダン</t>
    </rPh>
    <phoneticPr fontId="1"/>
  </si>
  <si>
    <t>花台</t>
    <phoneticPr fontId="1"/>
  </si>
  <si>
    <t>1台</t>
    <rPh sb="1" eb="2">
      <t>ダイ</t>
    </rPh>
    <phoneticPr fontId="1"/>
  </si>
  <si>
    <t>音響反射板</t>
    <rPh sb="0" eb="2">
      <t>オンキョウ</t>
    </rPh>
    <rPh sb="2" eb="4">
      <t>ハンシャ</t>
    </rPh>
    <rPh sb="4" eb="5">
      <t>バン</t>
    </rPh>
    <phoneticPr fontId="1"/>
  </si>
  <si>
    <t>1式</t>
    <phoneticPr fontId="3"/>
  </si>
  <si>
    <t>司会者台</t>
    <phoneticPr fontId="1"/>
  </si>
  <si>
    <t>指揮者台</t>
    <phoneticPr fontId="1"/>
  </si>
  <si>
    <t>指揮者譜面台</t>
    <phoneticPr fontId="1"/>
  </si>
  <si>
    <t>演奏者用譜面台</t>
    <phoneticPr fontId="1"/>
  </si>
  <si>
    <t>コントラバス
演奏者用椅子</t>
    <phoneticPr fontId="1"/>
  </si>
  <si>
    <t>国旗・市旗</t>
    <phoneticPr fontId="1"/>
  </si>
  <si>
    <t>1枚</t>
    <phoneticPr fontId="1"/>
  </si>
  <si>
    <t>スクリーン</t>
    <phoneticPr fontId="1"/>
  </si>
  <si>
    <t>所作台</t>
    <rPh sb="0" eb="2">
      <t>ショサ</t>
    </rPh>
    <rPh sb="2" eb="3">
      <t>ダイ</t>
    </rPh>
    <phoneticPr fontId="1"/>
  </si>
  <si>
    <t>上敷ござ</t>
    <rPh sb="0" eb="1">
      <t>ウエ</t>
    </rPh>
    <rPh sb="1" eb="2">
      <t>シ</t>
    </rPh>
    <phoneticPr fontId="1"/>
  </si>
  <si>
    <t>松羽目ドロップ</t>
    <rPh sb="0" eb="1">
      <t>マツ</t>
    </rPh>
    <rPh sb="1" eb="2">
      <t>ハネ</t>
    </rPh>
    <rPh sb="2" eb="3">
      <t>メ</t>
    </rPh>
    <phoneticPr fontId="1"/>
  </si>
  <si>
    <t>金屏風</t>
    <phoneticPr fontId="1"/>
  </si>
  <si>
    <t>1双</t>
    <phoneticPr fontId="1"/>
  </si>
  <si>
    <t>地がすり</t>
    <rPh sb="0" eb="1">
      <t>ジ</t>
    </rPh>
    <phoneticPr fontId="1"/>
  </si>
  <si>
    <t>幕（紅白・あさぎ・紗）</t>
    <rPh sb="0" eb="1">
      <t>マク</t>
    </rPh>
    <rPh sb="2" eb="4">
      <t>コウハク</t>
    </rPh>
    <rPh sb="9" eb="10">
      <t>シャ</t>
    </rPh>
    <phoneticPr fontId="1"/>
  </si>
  <si>
    <t>各1枚</t>
    <rPh sb="0" eb="1">
      <t>カク</t>
    </rPh>
    <phoneticPr fontId="1"/>
  </si>
  <si>
    <t>吊りバトン</t>
    <rPh sb="0" eb="1">
      <t>ツ</t>
    </rPh>
    <phoneticPr fontId="1"/>
  </si>
  <si>
    <t>1本</t>
    <rPh sb="1" eb="2">
      <t>ホン</t>
    </rPh>
    <phoneticPr fontId="1"/>
  </si>
  <si>
    <t>平台</t>
    <rPh sb="0" eb="2">
      <t>ヒラダイ</t>
    </rPh>
    <phoneticPr fontId="1"/>
  </si>
  <si>
    <t>人形立・木支木・金支木</t>
    <rPh sb="0" eb="2">
      <t>ニンギョウ</t>
    </rPh>
    <rPh sb="2" eb="3">
      <t>タ</t>
    </rPh>
    <rPh sb="4" eb="5">
      <t>モク</t>
    </rPh>
    <rPh sb="5" eb="6">
      <t>シ</t>
    </rPh>
    <rPh sb="6" eb="7">
      <t>キ</t>
    </rPh>
    <rPh sb="8" eb="9">
      <t>キン</t>
    </rPh>
    <rPh sb="9" eb="10">
      <t>シ</t>
    </rPh>
    <rPh sb="10" eb="11">
      <t>キ</t>
    </rPh>
    <phoneticPr fontId="1"/>
  </si>
  <si>
    <t>各１本</t>
    <rPh sb="0" eb="1">
      <t>カク</t>
    </rPh>
    <rPh sb="2" eb="3">
      <t>ホン</t>
    </rPh>
    <phoneticPr fontId="1"/>
  </si>
  <si>
    <t>１台</t>
    <rPh sb="1" eb="2">
      <t>ダイ</t>
    </rPh>
    <phoneticPr fontId="1"/>
  </si>
  <si>
    <t>フラットライト</t>
    <phoneticPr fontId="1"/>
  </si>
  <si>
    <t>1列</t>
    <phoneticPr fontId="1"/>
  </si>
  <si>
    <t>ボーダーライト</t>
    <phoneticPr fontId="1"/>
  </si>
  <si>
    <t>照明設備</t>
    <rPh sb="2" eb="4">
      <t>セツビ</t>
    </rPh>
    <phoneticPr fontId="1"/>
  </si>
  <si>
    <t>音響設備</t>
    <rPh sb="2" eb="4">
      <t>セツビ</t>
    </rPh>
    <phoneticPr fontId="1"/>
  </si>
  <si>
    <t>拡声装置（大ホール）</t>
    <rPh sb="5" eb="6">
      <t>ダイ</t>
    </rPh>
    <phoneticPr fontId="3"/>
  </si>
  <si>
    <t>拡声装置(小ホール)</t>
    <rPh sb="5" eb="6">
      <t>ショウ</t>
    </rPh>
    <phoneticPr fontId="3"/>
  </si>
  <si>
    <t>1卓</t>
    <phoneticPr fontId="1"/>
  </si>
  <si>
    <t>1式</t>
    <rPh sb="1" eb="2">
      <t>シキ</t>
    </rPh>
    <phoneticPr fontId="1"/>
  </si>
  <si>
    <t>1kw</t>
    <phoneticPr fontId="1"/>
  </si>
  <si>
    <t>会議室拡声装置</t>
    <rPh sb="0" eb="3">
      <t>カイギシツ</t>
    </rPh>
    <rPh sb="3" eb="7">
      <t>カクセイソウチ</t>
    </rPh>
    <phoneticPr fontId="1"/>
  </si>
  <si>
    <t>入場無料</t>
    <rPh sb="0" eb="2">
      <t>ニュウジョウ</t>
    </rPh>
    <rPh sb="2" eb="4">
      <t>ムリョウ</t>
    </rPh>
    <phoneticPr fontId="3"/>
  </si>
  <si>
    <t>2割減免額</t>
    <rPh sb="1" eb="2">
      <t>ワリ</t>
    </rPh>
    <rPh sb="2" eb="4">
      <t>ゲンメン</t>
    </rPh>
    <rPh sb="4" eb="5">
      <t>ガク</t>
    </rPh>
    <phoneticPr fontId="3"/>
  </si>
  <si>
    <t>割引なし</t>
    <rPh sb="0" eb="2">
      <t>ワリビキ</t>
    </rPh>
    <phoneticPr fontId="3"/>
  </si>
  <si>
    <t>施設使用料内訳</t>
    <rPh sb="0" eb="2">
      <t>シセツ</t>
    </rPh>
    <rPh sb="2" eb="4">
      <t>シヨウ</t>
    </rPh>
    <rPh sb="4" eb="5">
      <t>リョウ</t>
    </rPh>
    <rPh sb="5" eb="7">
      <t>ウチワケ</t>
    </rPh>
    <phoneticPr fontId="1"/>
  </si>
  <si>
    <t>使用施設</t>
    <rPh sb="0" eb="2">
      <t>シヨウ</t>
    </rPh>
    <rPh sb="2" eb="4">
      <t>シセツ</t>
    </rPh>
    <phoneticPr fontId="1"/>
  </si>
  <si>
    <t>時間</t>
    <rPh sb="0" eb="2">
      <t>ジカン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</si>
  <si>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</si>
  <si>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</si>
  <si>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</si>
  <si>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9:00～12:00</t>
    <phoneticPr fontId="1"/>
  </si>
  <si>
    <t>9:00～17:00</t>
    <phoneticPr fontId="1"/>
  </si>
  <si>
    <t>9:00～22:00</t>
    <phoneticPr fontId="1"/>
  </si>
  <si>
    <t>13:00～17:00</t>
    <phoneticPr fontId="1"/>
  </si>
  <si>
    <t>13:00～22:00</t>
    <phoneticPr fontId="1"/>
  </si>
  <si>
    <t>18:00～22:00</t>
    <phoneticPr fontId="1"/>
  </si>
  <si>
    <t>大ホール</t>
    <rPh sb="0" eb="1">
      <t>ダイ</t>
    </rPh>
    <phoneticPr fontId="1"/>
  </si>
  <si>
    <t>小ホール</t>
    <rPh sb="0" eb="1">
      <t>ショウ</t>
    </rPh>
    <phoneticPr fontId="1"/>
  </si>
  <si>
    <t>会議室１</t>
    <rPh sb="0" eb="3">
      <t>カイギシツ</t>
    </rPh>
    <phoneticPr fontId="1"/>
  </si>
  <si>
    <t>会議室２</t>
    <rPh sb="0" eb="3">
      <t>カイギシツ</t>
    </rPh>
    <phoneticPr fontId="1"/>
  </si>
  <si>
    <t>楽屋１</t>
    <rPh sb="0" eb="2">
      <t>ガクヤ</t>
    </rPh>
    <phoneticPr fontId="1"/>
  </si>
  <si>
    <t>楽屋２</t>
    <rPh sb="0" eb="2">
      <t>ガクヤ</t>
    </rPh>
    <phoneticPr fontId="1"/>
  </si>
  <si>
    <t>楽屋３</t>
    <rPh sb="0" eb="2">
      <t>ガクヤ</t>
    </rPh>
    <phoneticPr fontId="1"/>
  </si>
  <si>
    <t>小ﾎｰﾙ楽屋</t>
    <rPh sb="0" eb="1">
      <t>ショウ</t>
    </rPh>
    <rPh sb="4" eb="6">
      <t>ガクヤ</t>
    </rPh>
    <phoneticPr fontId="1"/>
  </si>
  <si>
    <t>リハ室</t>
    <rPh sb="2" eb="3">
      <t>シツ</t>
    </rPh>
    <phoneticPr fontId="1"/>
  </si>
  <si>
    <t>和室</t>
    <rPh sb="0" eb="2">
      <t>ワシツ</t>
    </rPh>
    <phoneticPr fontId="1"/>
  </si>
  <si>
    <t>シャワー室</t>
    <rPh sb="4" eb="5">
      <t>シツ</t>
    </rPh>
    <phoneticPr fontId="1"/>
  </si>
  <si>
    <t>合計</t>
    <rPh sb="0" eb="2">
      <t>ゴウケイ</t>
    </rPh>
    <phoneticPr fontId="1"/>
  </si>
  <si>
    <t>9:00～22:00</t>
  </si>
  <si>
    <t>〃</t>
    <phoneticPr fontId="1"/>
  </si>
  <si>
    <t>仕込み・ステージ料金</t>
    <rPh sb="0" eb="2">
      <t>シコ</t>
    </rPh>
    <rPh sb="8" eb="10">
      <t>リョウキン</t>
    </rPh>
    <phoneticPr fontId="1"/>
  </si>
  <si>
    <t>割増30% 早開･延長1時間</t>
    <rPh sb="0" eb="2">
      <t>ワリマシ</t>
    </rPh>
    <rPh sb="6" eb="7">
      <t>ハヤ</t>
    </rPh>
    <rPh sb="7" eb="8">
      <t>ア</t>
    </rPh>
    <rPh sb="9" eb="11">
      <t>エンチョウ</t>
    </rPh>
    <rPh sb="12" eb="14">
      <t>ジカン</t>
    </rPh>
    <phoneticPr fontId="1"/>
  </si>
  <si>
    <t>割増60% 早開･延長2時間</t>
    <rPh sb="0" eb="2">
      <t>ワリマシ</t>
    </rPh>
    <rPh sb="6" eb="7">
      <t>ハヤ</t>
    </rPh>
    <rPh sb="7" eb="8">
      <t>ア</t>
    </rPh>
    <rPh sb="9" eb="11">
      <t>エンチョウ</t>
    </rPh>
    <rPh sb="12" eb="14">
      <t>ジカン</t>
    </rPh>
    <phoneticPr fontId="1"/>
  </si>
  <si>
    <t>2割額</t>
    <rPh sb="1" eb="2">
      <t>ワリ</t>
    </rPh>
    <rPh sb="2" eb="3">
      <t>ガク</t>
    </rPh>
    <phoneticPr fontId="3"/>
  </si>
  <si>
    <t>緋毛せん</t>
    <rPh sb="0" eb="1">
      <t>ヒ</t>
    </rPh>
    <rPh sb="1" eb="2">
      <t>モウ</t>
    </rPh>
    <phoneticPr fontId="1"/>
  </si>
  <si>
    <t>めくり台</t>
    <rPh sb="3" eb="4">
      <t>ダイ</t>
    </rPh>
    <phoneticPr fontId="1"/>
  </si>
  <si>
    <t>9:00～12:00</t>
  </si>
  <si>
    <t>2018年</t>
    <rPh sb="4" eb="5">
      <t>ネン</t>
    </rPh>
    <phoneticPr fontId="1"/>
  </si>
  <si>
    <t>8:00～9:00</t>
    <phoneticPr fontId="1"/>
  </si>
  <si>
    <t>プロジェクター</t>
    <phoneticPr fontId="1"/>
  </si>
  <si>
    <t>8:00～9:00</t>
    <phoneticPr fontId="1"/>
  </si>
  <si>
    <t>様</t>
    <rPh sb="0" eb="1">
      <t>サマ</t>
    </rPh>
    <phoneticPr fontId="1"/>
  </si>
  <si>
    <t>8:00～9:00</t>
    <phoneticPr fontId="1"/>
  </si>
  <si>
    <t>12:00～13:00</t>
    <phoneticPr fontId="1"/>
  </si>
  <si>
    <t>13:00～22:00</t>
  </si>
  <si>
    <t>小川小学校</t>
    <rPh sb="0" eb="2">
      <t>オガワ</t>
    </rPh>
    <rPh sb="2" eb="5">
      <t>ショウガッコウ</t>
    </rPh>
    <phoneticPr fontId="1"/>
  </si>
  <si>
    <t>12:00～13:00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</si>
</sst>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#,##0_ "/>
    <numFmt numFmtId="177" formatCode="#,##0_);[Red]\(#,##0\)"/>
    <numFmt numFmtId="178" formatCode="&quot;¥&quot;#,##0_);[Red]\(&quot;¥&quot;#,##0\)"/>
    <numFmt numFmtId="179" formatCode="#,##0&quot;円&quot;"/>
  </numFmts>
  <fonts count="23" x14ac:knownFonts="1">
    <font>
      <sz val="12"/>
      <color theme="1"/>
      <name val="IPAexゴシック"/>
      <family val="2"/>
      <charset val="128"/>
    </font>
    <font>
      <sz val="6"/>
      <name val="IPAex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9"/>
      <name val="HGP創英角ｺﾞｼｯｸUB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8"/>
      <name val="HGP創英角ｺﾞｼｯｸUB"/>
      <family val="3"/>
      <charset val="128"/>
    </font>
    <font>
      <sz val="8"/>
      <color indexed="55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6"/>
      <name val="HGP創英角ｺﾞｼｯｸUB"/>
      <family val="3"/>
      <charset val="128"/>
    </font>
    <font>
      <sz val="4"/>
      <name val="ＭＳ Ｐゴシック"/>
      <family val="3"/>
      <charset val="128"/>
    </font>
    <font>
      <sz val="6"/>
      <color theme="1"/>
      <name val="IPAexゴシック"/>
      <family val="2"/>
      <charset val="128"/>
    </font>
    <font>
      <sz val="12"/>
      <color theme="1"/>
      <name val="IPAexゴシック"/>
      <family val="2"/>
      <charset val="128"/>
    </font>
    <font>
      <sz val="16"/>
      <color theme="1"/>
      <name val="IPAexゴシック"/>
      <family val="2"/>
      <charset val="128"/>
    </font>
    <font>
      <sz val="16"/>
      <color theme="1"/>
      <name val="IPAexゴシック"/>
      <family val="3"/>
      <charset val="128"/>
    </font>
    <font>
      <b/>
      <sz val="16"/>
      <color theme="1"/>
      <name val="IPAexゴシック"/>
      <family val="3"/>
      <charset val="128"/>
    </font>
    <font>
      <b/>
      <sz val="16"/>
      <color rgb="FFFF0000"/>
      <name val="IPAexゴシック"/>
      <family val="3"/>
      <charset val="128"/>
    </font>
    <font>
      <sz val="11"/>
      <color theme="1"/>
      <name val="IPAex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458">
    <xf numFmtId="0" fontId="0" fillId="0" borderId="0" xfId="0">
      <alignment vertical="center"/>
    </xf>
    <xf numFmtId="0" fontId="2" fillId="0" borderId="0" xfId="1">
      <alignment vertical="center"/>
    </xf>
    <xf numFmtId="176" fontId="5" fillId="4" borderId="39" xfId="1" applyNumberFormat="1" applyFont="1" applyFill="1" applyBorder="1" applyAlignment="1">
      <alignment horizontal="center" vertical="center"/>
    </xf>
    <xf numFmtId="176" fontId="5" fillId="4" borderId="40" xfId="1" applyNumberFormat="1" applyFont="1" applyFill="1" applyBorder="1" applyAlignment="1">
      <alignment horizontal="center" vertical="center"/>
    </xf>
    <xf numFmtId="176" fontId="5" fillId="4" borderId="41" xfId="1" applyNumberFormat="1" applyFont="1" applyFill="1" applyBorder="1" applyAlignment="1">
      <alignment horizontal="center" vertical="center"/>
    </xf>
    <xf numFmtId="176" fontId="5" fillId="0" borderId="21" xfId="1" applyNumberFormat="1" applyFont="1" applyBorder="1" applyAlignment="1">
      <alignment vertical="center" shrinkToFit="1"/>
    </xf>
    <xf numFmtId="176" fontId="5" fillId="0" borderId="39" xfId="1" applyNumberFormat="1" applyFont="1" applyBorder="1">
      <alignment vertical="center"/>
    </xf>
    <xf numFmtId="176" fontId="5" fillId="0" borderId="40" xfId="1" applyNumberFormat="1" applyFont="1" applyBorder="1">
      <alignment vertical="center"/>
    </xf>
    <xf numFmtId="176" fontId="5" fillId="0" borderId="41" xfId="1" applyNumberFormat="1" applyFont="1" applyBorder="1">
      <alignment vertical="center"/>
    </xf>
    <xf numFmtId="176" fontId="5" fillId="0" borderId="21" xfId="1" quotePrefix="1" applyNumberFormat="1" applyFont="1" applyBorder="1" applyAlignment="1">
      <alignment vertical="center" shrinkToFit="1"/>
    </xf>
    <xf numFmtId="176" fontId="5" fillId="0" borderId="21" xfId="1" quotePrefix="1" applyNumberFormat="1" applyFont="1" applyBorder="1">
      <alignment vertical="center"/>
    </xf>
    <xf numFmtId="176" fontId="5" fillId="5" borderId="21" xfId="1" applyNumberFormat="1" applyFont="1" applyFill="1" applyBorder="1" applyAlignment="1">
      <alignment vertical="center" shrinkToFit="1"/>
    </xf>
    <xf numFmtId="176" fontId="5" fillId="5" borderId="39" xfId="1" applyNumberFormat="1" applyFont="1" applyFill="1" applyBorder="1">
      <alignment vertical="center"/>
    </xf>
    <xf numFmtId="176" fontId="5" fillId="5" borderId="40" xfId="1" applyNumberFormat="1" applyFont="1" applyFill="1" applyBorder="1">
      <alignment vertical="center"/>
    </xf>
    <xf numFmtId="176" fontId="5" fillId="5" borderId="41" xfId="1" applyNumberFormat="1" applyFont="1" applyFill="1" applyBorder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176" fontId="5" fillId="0" borderId="39" xfId="1" applyNumberFormat="1" applyFont="1" applyFill="1" applyBorder="1">
      <alignment vertical="center"/>
    </xf>
    <xf numFmtId="176" fontId="5" fillId="0" borderId="40" xfId="1" applyNumberFormat="1" applyFont="1" applyFill="1" applyBorder="1">
      <alignment vertical="center"/>
    </xf>
    <xf numFmtId="176" fontId="5" fillId="0" borderId="41" xfId="1" applyNumberFormat="1" applyFont="1" applyFill="1" applyBorder="1">
      <alignment vertical="center"/>
    </xf>
    <xf numFmtId="176" fontId="5" fillId="0" borderId="47" xfId="1" applyNumberFormat="1" applyFont="1" applyBorder="1">
      <alignment vertical="center"/>
    </xf>
    <xf numFmtId="176" fontId="5" fillId="5" borderId="47" xfId="1" applyNumberFormat="1" applyFont="1" applyFill="1" applyBorder="1">
      <alignment vertical="center"/>
    </xf>
    <xf numFmtId="176" fontId="5" fillId="0" borderId="47" xfId="1" applyNumberFormat="1" applyFont="1" applyFill="1" applyBorder="1">
      <alignment vertical="center"/>
    </xf>
    <xf numFmtId="176" fontId="5" fillId="4" borderId="52" xfId="1" applyNumberFormat="1" applyFont="1" applyFill="1" applyBorder="1" applyAlignment="1">
      <alignment horizontal="center" vertical="center"/>
    </xf>
    <xf numFmtId="176" fontId="5" fillId="4" borderId="37" xfId="1" applyNumberFormat="1" applyFont="1" applyFill="1" applyBorder="1" applyAlignment="1">
      <alignment horizontal="center" vertical="center"/>
    </xf>
    <xf numFmtId="176" fontId="5" fillId="4" borderId="73" xfId="1" applyNumberFormat="1" applyFont="1" applyFill="1" applyBorder="1" applyAlignment="1">
      <alignment horizontal="center" vertical="center"/>
    </xf>
    <xf numFmtId="0" fontId="2" fillId="0" borderId="0" xfId="1">
      <alignment vertical="center"/>
    </xf>
    <xf numFmtId="0" fontId="2" fillId="0" borderId="0" xfId="1" applyBorder="1" applyProtection="1">
      <alignment vertical="center"/>
    </xf>
    <xf numFmtId="0" fontId="2" fillId="0" borderId="0" xfId="1" applyProtection="1">
      <alignment vertical="center"/>
    </xf>
    <xf numFmtId="0" fontId="5" fillId="0" borderId="0" xfId="1" applyFont="1" applyProtection="1">
      <alignment vertical="center"/>
    </xf>
    <xf numFmtId="0" fontId="5" fillId="0" borderId="0" xfId="1" applyFont="1" applyBorder="1" applyProtection="1">
      <alignment vertical="center"/>
    </xf>
    <xf numFmtId="0" fontId="6" fillId="0" borderId="1" xfId="1" applyFont="1" applyBorder="1" applyAlignment="1" applyProtection="1">
      <alignment horizontal="left" vertical="center"/>
    </xf>
    <xf numFmtId="0" fontId="7" fillId="0" borderId="2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7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5" fillId="0" borderId="6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right" vertical="center"/>
    </xf>
    <xf numFmtId="0" fontId="8" fillId="0" borderId="10" xfId="1" applyFont="1" applyBorder="1" applyAlignment="1" applyProtection="1">
      <alignment vertical="center"/>
    </xf>
    <xf numFmtId="0" fontId="5" fillId="0" borderId="10" xfId="1" applyFont="1" applyBorder="1" applyAlignment="1" applyProtection="1">
      <alignment vertical="center"/>
    </xf>
    <xf numFmtId="0" fontId="5" fillId="0" borderId="11" xfId="1" applyFont="1" applyBorder="1" applyAlignment="1" applyProtection="1">
      <alignment vertical="center"/>
    </xf>
    <xf numFmtId="0" fontId="5" fillId="0" borderId="12" xfId="1" applyFont="1" applyBorder="1" applyAlignment="1" applyProtection="1">
      <alignment vertical="center"/>
    </xf>
    <xf numFmtId="0" fontId="5" fillId="0" borderId="13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5" fillId="0" borderId="0" xfId="1" applyFont="1" applyBorder="1" applyAlignment="1" applyProtection="1">
      <alignment horizontal="left" vertical="center"/>
    </xf>
    <xf numFmtId="0" fontId="5" fillId="0" borderId="14" xfId="1" applyFont="1" applyBorder="1" applyAlignment="1" applyProtection="1">
      <alignment horizontal="left" vertical="center"/>
    </xf>
    <xf numFmtId="0" fontId="2" fillId="0" borderId="14" xfId="1" applyBorder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vertical="center" shrinkToFit="1"/>
    </xf>
    <xf numFmtId="0" fontId="5" fillId="0" borderId="17" xfId="1" applyFont="1" applyBorder="1" applyAlignment="1" applyProtection="1">
      <alignment vertical="center"/>
    </xf>
    <xf numFmtId="0" fontId="5" fillId="0" borderId="18" xfId="1" applyFont="1" applyBorder="1" applyAlignment="1" applyProtection="1">
      <alignment vertical="center"/>
    </xf>
    <xf numFmtId="0" fontId="5" fillId="0" borderId="18" xfId="1" applyFont="1" applyBorder="1" applyAlignment="1" applyProtection="1">
      <alignment vertical="top" wrapText="1"/>
    </xf>
    <xf numFmtId="0" fontId="5" fillId="0" borderId="17" xfId="1" applyFont="1" applyBorder="1" applyAlignment="1" applyProtection="1">
      <alignment vertical="top" wrapText="1"/>
    </xf>
    <xf numFmtId="0" fontId="5" fillId="0" borderId="20" xfId="1" applyFont="1" applyBorder="1" applyAlignment="1" applyProtection="1">
      <alignment vertical="top" wrapText="1"/>
    </xf>
    <xf numFmtId="0" fontId="5" fillId="0" borderId="16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vertical="top" wrapText="1"/>
    </xf>
    <xf numFmtId="0" fontId="5" fillId="0" borderId="0" xfId="1" applyFont="1" applyBorder="1" applyAlignment="1" applyProtection="1">
      <alignment vertical="top" wrapText="1"/>
    </xf>
    <xf numFmtId="0" fontId="5" fillId="0" borderId="22" xfId="1" applyFont="1" applyBorder="1" applyAlignment="1" applyProtection="1">
      <alignment vertical="top" wrapText="1"/>
    </xf>
    <xf numFmtId="0" fontId="5" fillId="0" borderId="24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vertical="center"/>
    </xf>
    <xf numFmtId="0" fontId="2" fillId="0" borderId="7" xfId="1" applyBorder="1" applyAlignment="1" applyProtection="1">
      <alignment vertical="center"/>
    </xf>
    <xf numFmtId="0" fontId="2" fillId="0" borderId="17" xfId="1" applyBorder="1" applyAlignment="1" applyProtection="1">
      <alignment vertical="center"/>
    </xf>
    <xf numFmtId="0" fontId="5" fillId="0" borderId="26" xfId="1" applyFont="1" applyBorder="1" applyAlignment="1" applyProtection="1">
      <alignment horizontal="center" vertical="center"/>
    </xf>
    <xf numFmtId="0" fontId="9" fillId="2" borderId="27" xfId="1" applyFont="1" applyFill="1" applyBorder="1" applyAlignment="1" applyProtection="1">
      <alignment vertical="center"/>
    </xf>
    <xf numFmtId="0" fontId="5" fillId="0" borderId="17" xfId="1" applyFont="1" applyBorder="1" applyProtection="1">
      <alignment vertical="center"/>
    </xf>
    <xf numFmtId="0" fontId="5" fillId="0" borderId="17" xfId="1" applyFont="1" applyBorder="1" applyAlignment="1" applyProtection="1">
      <alignment horizontal="left" vertical="center"/>
    </xf>
    <xf numFmtId="0" fontId="5" fillId="3" borderId="28" xfId="1" applyFont="1" applyFill="1" applyBorder="1" applyProtection="1">
      <alignment vertical="center"/>
    </xf>
    <xf numFmtId="0" fontId="5" fillId="3" borderId="29" xfId="1" applyFont="1" applyFill="1" applyBorder="1" applyProtection="1">
      <alignment vertical="center"/>
    </xf>
    <xf numFmtId="0" fontId="5" fillId="3" borderId="30" xfId="1" applyFont="1" applyFill="1" applyBorder="1" applyProtection="1">
      <alignment vertical="center"/>
    </xf>
    <xf numFmtId="0" fontId="5" fillId="3" borderId="31" xfId="1" applyFont="1" applyFill="1" applyBorder="1" applyProtection="1">
      <alignment vertical="center"/>
    </xf>
    <xf numFmtId="0" fontId="5" fillId="3" borderId="0" xfId="1" applyFont="1" applyFill="1" applyBorder="1" applyProtection="1">
      <alignment vertical="center"/>
    </xf>
    <xf numFmtId="0" fontId="5" fillId="3" borderId="32" xfId="1" applyFont="1" applyFill="1" applyBorder="1" applyProtection="1">
      <alignment vertical="center"/>
    </xf>
    <xf numFmtId="0" fontId="5" fillId="3" borderId="33" xfId="1" applyFont="1" applyFill="1" applyBorder="1" applyProtection="1">
      <alignment vertical="center"/>
    </xf>
    <xf numFmtId="0" fontId="5" fillId="3" borderId="34" xfId="1" applyFont="1" applyFill="1" applyBorder="1" applyProtection="1">
      <alignment vertical="center"/>
    </xf>
    <xf numFmtId="0" fontId="5" fillId="3" borderId="35" xfId="1" applyFont="1" applyFill="1" applyBorder="1" applyProtection="1">
      <alignment vertical="center"/>
    </xf>
    <xf numFmtId="0" fontId="2" fillId="0" borderId="0" xfId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shrinkToFit="1"/>
    </xf>
    <xf numFmtId="0" fontId="2" fillId="0" borderId="0" xfId="1" applyBorder="1" applyAlignment="1" applyProtection="1">
      <alignment vertical="center"/>
    </xf>
    <xf numFmtId="0" fontId="3" fillId="0" borderId="16" xfId="1" applyFont="1" applyBorder="1" applyAlignment="1" applyProtection="1">
      <alignment vertical="center" textRotation="255" shrinkToFit="1"/>
    </xf>
    <xf numFmtId="0" fontId="3" fillId="0" borderId="16" xfId="1" applyFont="1" applyBorder="1" applyAlignment="1" applyProtection="1">
      <alignment horizontal="center" vertical="center" shrinkToFit="1"/>
    </xf>
    <xf numFmtId="3" fontId="3" fillId="0" borderId="6" xfId="1" applyNumberFormat="1" applyFont="1" applyBorder="1" applyAlignment="1" applyProtection="1">
      <alignment horizontal="right" vertical="center" shrinkToFit="1"/>
    </xf>
    <xf numFmtId="0" fontId="3" fillId="0" borderId="6" xfId="1" applyFont="1" applyBorder="1" applyAlignment="1" applyProtection="1">
      <alignment horizontal="right" vertical="center" shrinkToFit="1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textRotation="255"/>
    </xf>
    <xf numFmtId="0" fontId="3" fillId="0" borderId="0" xfId="1" applyFont="1" applyBorder="1" applyAlignment="1" applyProtection="1">
      <alignment vertical="center" shrinkToFit="1"/>
    </xf>
    <xf numFmtId="0" fontId="3" fillId="0" borderId="0" xfId="1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Border="1" applyAlignment="1" applyProtection="1">
      <alignment horizontal="center" vertical="center" shrinkToFit="1"/>
    </xf>
    <xf numFmtId="0" fontId="3" fillId="0" borderId="0" xfId="1" applyFont="1" applyBorder="1" applyAlignment="1" applyProtection="1">
      <alignment horizontal="left" vertical="center" shrinkToFit="1"/>
    </xf>
    <xf numFmtId="0" fontId="3" fillId="0" borderId="0" xfId="1" applyFont="1" applyBorder="1" applyAlignment="1" applyProtection="1">
      <alignment horizontal="center" vertical="center" wrapText="1"/>
    </xf>
    <xf numFmtId="3" fontId="3" fillId="0" borderId="0" xfId="1" applyNumberFormat="1" applyFont="1" applyBorder="1" applyAlignment="1" applyProtection="1">
      <alignment horizontal="right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5" fillId="0" borderId="23" xfId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right" vertical="center"/>
    </xf>
    <xf numFmtId="0" fontId="2" fillId="0" borderId="42" xfId="1" applyBorder="1" applyProtection="1">
      <alignment vertical="center"/>
    </xf>
    <xf numFmtId="0" fontId="5" fillId="0" borderId="16" xfId="1" applyFont="1" applyBorder="1" applyAlignment="1" applyProtection="1">
      <alignment vertical="center"/>
    </xf>
    <xf numFmtId="0" fontId="5" fillId="0" borderId="26" xfId="1" applyFont="1" applyBorder="1" applyAlignment="1" applyProtection="1">
      <alignment vertical="center"/>
    </xf>
    <xf numFmtId="0" fontId="9" fillId="2" borderId="19" xfId="1" applyFont="1" applyFill="1" applyBorder="1" applyAlignment="1" applyProtection="1">
      <alignment vertical="center"/>
      <protection locked="0"/>
    </xf>
    <xf numFmtId="0" fontId="9" fillId="2" borderId="16" xfId="1" applyFont="1" applyFill="1" applyBorder="1" applyAlignment="1" applyProtection="1">
      <alignment vertical="center"/>
      <protection locked="0"/>
    </xf>
    <xf numFmtId="0" fontId="9" fillId="2" borderId="16" xfId="1" applyNumberFormat="1" applyFont="1" applyFill="1" applyBorder="1" applyAlignment="1" applyProtection="1">
      <alignment vertical="center"/>
      <protection locked="0"/>
    </xf>
    <xf numFmtId="0" fontId="2" fillId="0" borderId="0" xfId="1" applyAlignment="1">
      <alignment vertical="center"/>
    </xf>
    <xf numFmtId="0" fontId="5" fillId="3" borderId="29" xfId="1" applyFont="1" applyFill="1" applyBorder="1" applyAlignment="1" applyProtection="1">
      <alignment vertical="center"/>
    </xf>
    <xf numFmtId="0" fontId="5" fillId="3" borderId="0" xfId="1" applyFont="1" applyFill="1" applyBorder="1" applyAlignment="1" applyProtection="1">
      <alignment vertical="center"/>
    </xf>
    <xf numFmtId="0" fontId="5" fillId="3" borderId="34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5" fillId="0" borderId="6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vertical="center"/>
    </xf>
    <xf numFmtId="0" fontId="5" fillId="0" borderId="27" xfId="1" applyFont="1" applyBorder="1" applyAlignment="1" applyProtection="1">
      <alignment vertical="center"/>
    </xf>
    <xf numFmtId="178" fontId="10" fillId="0" borderId="7" xfId="1" applyNumberFormat="1" applyFont="1" applyBorder="1" applyAlignment="1" applyProtection="1">
      <alignment vertical="center" shrinkToFit="1"/>
    </xf>
    <xf numFmtId="0" fontId="5" fillId="0" borderId="23" xfId="1" applyFont="1" applyBorder="1" applyAlignment="1" applyProtection="1">
      <alignment vertical="top" wrapText="1"/>
    </xf>
    <xf numFmtId="0" fontId="5" fillId="0" borderId="22" xfId="1" applyFont="1" applyBorder="1" applyAlignment="1" applyProtection="1">
      <alignment vertical="top" wrapText="1"/>
    </xf>
    <xf numFmtId="0" fontId="5" fillId="0" borderId="18" xfId="1" applyFont="1" applyBorder="1" applyAlignment="1" applyProtection="1">
      <alignment vertical="center"/>
    </xf>
    <xf numFmtId="0" fontId="5" fillId="0" borderId="17" xfId="1" applyFont="1" applyBorder="1" applyAlignment="1" applyProtection="1">
      <alignment vertical="center"/>
    </xf>
    <xf numFmtId="0" fontId="5" fillId="0" borderId="20" xfId="1" applyFont="1" applyBorder="1" applyAlignment="1" applyProtection="1">
      <alignment vertical="center"/>
    </xf>
    <xf numFmtId="0" fontId="5" fillId="0" borderId="23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22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vertical="center"/>
    </xf>
    <xf numFmtId="0" fontId="5" fillId="0" borderId="50" xfId="1" applyFont="1" applyBorder="1" applyAlignment="1" applyProtection="1">
      <alignment vertical="center"/>
    </xf>
    <xf numFmtId="0" fontId="5" fillId="0" borderId="49" xfId="1" applyFont="1" applyBorder="1" applyAlignment="1" applyProtection="1">
      <alignment vertical="center"/>
    </xf>
    <xf numFmtId="0" fontId="2" fillId="0" borderId="0" xfId="1" applyAlignment="1" applyProtection="1">
      <alignment vertical="top" wrapText="1"/>
    </xf>
    <xf numFmtId="0" fontId="2" fillId="0" borderId="22" xfId="1" applyBorder="1" applyAlignment="1" applyProtection="1">
      <alignment vertical="top" wrapText="1"/>
    </xf>
    <xf numFmtId="0" fontId="2" fillId="0" borderId="23" xfId="1" applyBorder="1" applyAlignment="1" applyProtection="1">
      <alignment vertical="top" wrapText="1"/>
    </xf>
    <xf numFmtId="0" fontId="3" fillId="0" borderId="60" xfId="1" applyFont="1" applyBorder="1" applyAlignment="1" applyProtection="1">
      <alignment vertical="center" textRotation="255" shrinkToFit="1"/>
    </xf>
    <xf numFmtId="0" fontId="3" fillId="0" borderId="19" xfId="1" applyFont="1" applyBorder="1" applyAlignment="1" applyProtection="1">
      <alignment vertical="center" textRotation="255" shrinkToFit="1"/>
    </xf>
    <xf numFmtId="0" fontId="3" fillId="0" borderId="60" xfId="1" applyFont="1" applyFill="1" applyBorder="1" applyAlignment="1" applyProtection="1">
      <alignment horizontal="center" vertical="center"/>
    </xf>
    <xf numFmtId="3" fontId="3" fillId="0" borderId="23" xfId="1" applyNumberFormat="1" applyFont="1" applyFill="1" applyBorder="1" applyAlignment="1" applyProtection="1">
      <alignment horizontal="right" vertical="center" shrinkToFit="1"/>
    </xf>
    <xf numFmtId="0" fontId="3" fillId="0" borderId="60" xfId="1" applyFont="1" applyFill="1" applyBorder="1" applyAlignment="1" applyProtection="1">
      <alignment horizontal="center" vertical="center" wrapText="1"/>
    </xf>
    <xf numFmtId="0" fontId="3" fillId="0" borderId="23" xfId="1" applyFont="1" applyFill="1" applyBorder="1" applyAlignment="1" applyProtection="1">
      <alignment horizontal="right" vertical="center" shrinkToFi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61" xfId="1" applyFont="1" applyFill="1" applyBorder="1" applyAlignment="1" applyProtection="1">
      <alignment horizontal="right" vertical="center" shrinkToFit="1"/>
    </xf>
    <xf numFmtId="0" fontId="0" fillId="0" borderId="26" xfId="0" applyBorder="1">
      <alignment vertical="center"/>
    </xf>
    <xf numFmtId="0" fontId="0" fillId="0" borderId="70" xfId="0" applyBorder="1">
      <alignment vertical="center"/>
    </xf>
    <xf numFmtId="0" fontId="3" fillId="0" borderId="23" xfId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9" fillId="0" borderId="0" xfId="1" applyFont="1" applyFill="1" applyBorder="1" applyAlignment="1" applyProtection="1">
      <alignment vertical="center"/>
    </xf>
    <xf numFmtId="0" fontId="2" fillId="7" borderId="74" xfId="1" applyFill="1" applyBorder="1" applyProtection="1">
      <alignment vertical="center"/>
    </xf>
    <xf numFmtId="0" fontId="2" fillId="7" borderId="75" xfId="1" applyFill="1" applyBorder="1">
      <alignment vertical="center"/>
    </xf>
    <xf numFmtId="0" fontId="2" fillId="7" borderId="76" xfId="1" applyFill="1" applyBorder="1">
      <alignment vertical="center"/>
    </xf>
    <xf numFmtId="0" fontId="2" fillId="7" borderId="78" xfId="1" applyFill="1" applyBorder="1" applyProtection="1">
      <alignment vertical="center"/>
    </xf>
    <xf numFmtId="0" fontId="0" fillId="7" borderId="79" xfId="0" applyFill="1" applyBorder="1">
      <alignment vertical="center"/>
    </xf>
    <xf numFmtId="0" fontId="0" fillId="7" borderId="0" xfId="0" applyFill="1" applyBorder="1">
      <alignment vertical="center"/>
    </xf>
    <xf numFmtId="0" fontId="0" fillId="7" borderId="80" xfId="0" applyFill="1" applyBorder="1">
      <alignment vertical="center"/>
    </xf>
    <xf numFmtId="0" fontId="2" fillId="7" borderId="79" xfId="1" applyFill="1" applyBorder="1" applyProtection="1">
      <alignment vertical="center"/>
    </xf>
    <xf numFmtId="0" fontId="2" fillId="7" borderId="0" xfId="1" applyFill="1" applyBorder="1">
      <alignment vertical="center"/>
    </xf>
    <xf numFmtId="0" fontId="2" fillId="7" borderId="80" xfId="1" applyFill="1" applyBorder="1">
      <alignment vertical="center"/>
    </xf>
    <xf numFmtId="0" fontId="2" fillId="7" borderId="83" xfId="1" applyFill="1" applyBorder="1" applyProtection="1">
      <alignment vertical="center"/>
    </xf>
    <xf numFmtId="0" fontId="5" fillId="0" borderId="24" xfId="1" applyFont="1" applyBorder="1" applyAlignment="1" applyProtection="1">
      <alignment vertical="top" wrapText="1"/>
    </xf>
    <xf numFmtId="0" fontId="5" fillId="0" borderId="8" xfId="1" applyFont="1" applyBorder="1" applyAlignment="1" applyProtection="1">
      <alignment vertical="top" wrapText="1"/>
    </xf>
    <xf numFmtId="0" fontId="5" fillId="0" borderId="50" xfId="1" applyFont="1" applyBorder="1" applyAlignment="1" applyProtection="1">
      <alignment vertical="top" wrapText="1"/>
    </xf>
    <xf numFmtId="56" fontId="0" fillId="0" borderId="0" xfId="0" applyNumberFormat="1">
      <alignment vertical="center"/>
    </xf>
    <xf numFmtId="38" fontId="0" fillId="0" borderId="0" xfId="3" applyFont="1">
      <alignment vertical="center"/>
    </xf>
    <xf numFmtId="176" fontId="5" fillId="0" borderId="85" xfId="1" applyNumberFormat="1" applyFont="1" applyFill="1" applyBorder="1" applyAlignment="1">
      <alignment vertical="center" shrinkToFit="1"/>
    </xf>
    <xf numFmtId="176" fontId="5" fillId="5" borderId="85" xfId="1" applyNumberFormat="1" applyFont="1" applyFill="1" applyBorder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18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shrinkToFit="1"/>
    </xf>
    <xf numFmtId="38" fontId="18" fillId="0" borderId="21" xfId="3" applyFont="1" applyBorder="1" applyAlignment="1">
      <alignment vertical="center"/>
    </xf>
    <xf numFmtId="38" fontId="19" fillId="0" borderId="21" xfId="3" applyFont="1" applyBorder="1" applyAlignment="1">
      <alignment vertical="center"/>
    </xf>
    <xf numFmtId="0" fontId="15" fillId="0" borderId="6" xfId="1" applyFont="1" applyBorder="1" applyAlignment="1" applyProtection="1">
      <alignment horizontal="center" vertical="center" wrapText="1"/>
    </xf>
    <xf numFmtId="0" fontId="15" fillId="0" borderId="7" xfId="1" applyFont="1" applyBorder="1" applyAlignment="1" applyProtection="1">
      <alignment horizontal="center" vertical="center" wrapText="1"/>
    </xf>
    <xf numFmtId="0" fontId="15" fillId="0" borderId="27" xfId="1" applyFont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2" fillId="0" borderId="0" xfId="1" applyAlignment="1" applyProtection="1">
      <alignment vertical="center"/>
    </xf>
    <xf numFmtId="0" fontId="2" fillId="0" borderId="0" xfId="1" applyAlignment="1" applyProtection="1">
      <alignment vertical="top" wrapText="1"/>
    </xf>
    <xf numFmtId="0" fontId="2" fillId="0" borderId="22" xfId="1" applyBorder="1" applyAlignment="1" applyProtection="1">
      <alignment vertical="top" wrapText="1"/>
    </xf>
    <xf numFmtId="0" fontId="2" fillId="0" borderId="23" xfId="1" applyBorder="1" applyAlignment="1" applyProtection="1">
      <alignment vertical="top" wrapText="1"/>
    </xf>
    <xf numFmtId="0" fontId="18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shrinkToFit="1"/>
    </xf>
    <xf numFmtId="38" fontId="18" fillId="0" borderId="21" xfId="3" applyFont="1" applyBorder="1" applyAlignment="1">
      <alignment vertical="center"/>
    </xf>
    <xf numFmtId="38" fontId="19" fillId="0" borderId="21" xfId="3" applyFont="1" applyBorder="1" applyAlignment="1">
      <alignment vertical="center"/>
    </xf>
    <xf numFmtId="0" fontId="22" fillId="0" borderId="46" xfId="0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4" fillId="6" borderId="0" xfId="1" applyFont="1" applyFill="1" applyAlignment="1" applyProtection="1">
      <alignment horizontal="center" vertical="center"/>
    </xf>
    <xf numFmtId="0" fontId="14" fillId="2" borderId="66" xfId="1" applyFont="1" applyFill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/>
    </xf>
    <xf numFmtId="0" fontId="3" fillId="0" borderId="66" xfId="1" applyFont="1" applyBorder="1" applyAlignment="1" applyProtection="1">
      <alignment horizontal="center" vertical="center" textRotation="255"/>
    </xf>
    <xf numFmtId="0" fontId="3" fillId="0" borderId="60" xfId="1" applyFont="1" applyBorder="1" applyAlignment="1" applyProtection="1">
      <alignment horizontal="center" vertical="center" textRotation="255"/>
    </xf>
    <xf numFmtId="0" fontId="3" fillId="0" borderId="19" xfId="1" applyFont="1" applyBorder="1" applyAlignment="1" applyProtection="1">
      <alignment horizontal="center" vertical="center" textRotation="255"/>
    </xf>
    <xf numFmtId="0" fontId="3" fillId="0" borderId="16" xfId="1" applyFont="1" applyBorder="1" applyAlignment="1" applyProtection="1">
      <alignment vertical="center" wrapText="1" shrinkToFit="1"/>
    </xf>
    <xf numFmtId="0" fontId="3" fillId="0" borderId="16" xfId="1" applyFont="1" applyBorder="1" applyAlignment="1" applyProtection="1">
      <alignment vertical="center" shrinkToFit="1"/>
    </xf>
    <xf numFmtId="0" fontId="15" fillId="0" borderId="6" xfId="1" applyFont="1" applyBorder="1" applyAlignment="1" applyProtection="1">
      <alignment horizontal="left" vertical="center" wrapText="1"/>
    </xf>
    <xf numFmtId="0" fontId="15" fillId="0" borderId="7" xfId="1" applyFont="1" applyBorder="1" applyAlignment="1" applyProtection="1">
      <alignment horizontal="left" vertical="center" wrapText="1"/>
    </xf>
    <xf numFmtId="0" fontId="15" fillId="0" borderId="27" xfId="1" applyFont="1" applyBorder="1" applyAlignment="1" applyProtection="1">
      <alignment horizontal="left" vertical="center" wrapText="1"/>
    </xf>
    <xf numFmtId="0" fontId="9" fillId="2" borderId="68" xfId="1" applyFont="1" applyFill="1" applyBorder="1" applyAlignment="1" applyProtection="1">
      <alignment horizontal="center" vertical="center"/>
      <protection locked="0"/>
    </xf>
    <xf numFmtId="0" fontId="9" fillId="2" borderId="15" xfId="1" applyFont="1" applyFill="1" applyBorder="1" applyAlignment="1" applyProtection="1">
      <alignment horizontal="center" vertical="center"/>
      <protection locked="0"/>
    </xf>
    <xf numFmtId="0" fontId="9" fillId="2" borderId="69" xfId="1" applyFont="1" applyFill="1" applyBorder="1" applyAlignment="1" applyProtection="1">
      <alignment horizontal="center" vertical="center"/>
      <protection locked="0"/>
    </xf>
    <xf numFmtId="5" fontId="5" fillId="0" borderId="51" xfId="1" applyNumberFormat="1" applyFont="1" applyBorder="1" applyAlignment="1" applyProtection="1">
      <alignment horizontal="right" vertical="center"/>
    </xf>
    <xf numFmtId="5" fontId="5" fillId="0" borderId="7" xfId="1" applyNumberFormat="1" applyFont="1" applyBorder="1" applyAlignment="1" applyProtection="1">
      <alignment horizontal="right" vertical="center"/>
    </xf>
    <xf numFmtId="5" fontId="5" fillId="0" borderId="27" xfId="1" applyNumberFormat="1" applyFont="1" applyBorder="1" applyAlignment="1" applyProtection="1">
      <alignment horizontal="right" vertical="center"/>
    </xf>
    <xf numFmtId="0" fontId="3" fillId="0" borderId="16" xfId="1" applyFont="1" applyBorder="1" applyAlignment="1" applyProtection="1">
      <alignment horizontal="center" vertical="center" textRotation="255"/>
    </xf>
    <xf numFmtId="0" fontId="3" fillId="0" borderId="27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2" fillId="0" borderId="27" xfId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 shrinkToFit="1"/>
    </xf>
    <xf numFmtId="0" fontId="2" fillId="0" borderId="27" xfId="1" applyBorder="1" applyAlignment="1" applyProtection="1">
      <alignment vertical="center" shrinkToFit="1"/>
    </xf>
    <xf numFmtId="0" fontId="15" fillId="0" borderId="27" xfId="1" applyFont="1" applyBorder="1" applyAlignment="1" applyProtection="1">
      <alignment vertical="center" wrapText="1"/>
    </xf>
    <xf numFmtId="0" fontId="9" fillId="2" borderId="63" xfId="1" applyFont="1" applyFill="1" applyBorder="1" applyAlignment="1" applyProtection="1">
      <alignment horizontal="center" vertical="center"/>
      <protection locked="0"/>
    </xf>
    <xf numFmtId="0" fontId="9" fillId="2" borderId="16" xfId="1" applyFont="1" applyFill="1" applyBorder="1" applyAlignment="1" applyProtection="1">
      <alignment horizontal="center" vertical="center"/>
      <protection locked="0"/>
    </xf>
    <xf numFmtId="0" fontId="9" fillId="2" borderId="61" xfId="1" applyFont="1" applyFill="1" applyBorder="1" applyAlignment="1" applyProtection="1">
      <alignment horizontal="center" vertical="center"/>
      <protection locked="0"/>
    </xf>
    <xf numFmtId="0" fontId="3" fillId="0" borderId="16" xfId="1" applyFont="1" applyBorder="1" applyAlignment="1" applyProtection="1">
      <alignment horizontal="center" vertical="center" textRotation="255" wrapText="1"/>
    </xf>
    <xf numFmtId="0" fontId="3" fillId="0" borderId="6" xfId="1" applyFont="1" applyBorder="1" applyAlignment="1" applyProtection="1">
      <alignment vertical="center" shrinkToFit="1"/>
    </xf>
    <xf numFmtId="0" fontId="3" fillId="0" borderId="7" xfId="1" applyFont="1" applyBorder="1" applyAlignment="1" applyProtection="1">
      <alignment vertical="center" shrinkToFit="1"/>
    </xf>
    <xf numFmtId="0" fontId="3" fillId="0" borderId="27" xfId="1" applyFont="1" applyBorder="1" applyAlignment="1" applyProtection="1">
      <alignment vertical="center" shrinkToFit="1"/>
    </xf>
    <xf numFmtId="0" fontId="3" fillId="0" borderId="16" xfId="1" applyFont="1" applyFill="1" applyBorder="1" applyAlignment="1" applyProtection="1">
      <alignment vertical="center" shrinkToFit="1"/>
    </xf>
    <xf numFmtId="0" fontId="15" fillId="0" borderId="6" xfId="1" applyFont="1" applyFill="1" applyBorder="1" applyAlignment="1" applyProtection="1">
      <alignment horizontal="left" vertical="center" wrapText="1"/>
    </xf>
    <xf numFmtId="0" fontId="15" fillId="0" borderId="7" xfId="1" applyFont="1" applyFill="1" applyBorder="1" applyAlignment="1" applyProtection="1">
      <alignment horizontal="left" vertical="center" wrapText="1"/>
    </xf>
    <xf numFmtId="0" fontId="15" fillId="0" borderId="27" xfId="1" applyFont="1" applyFill="1" applyBorder="1" applyAlignment="1" applyProtection="1">
      <alignment horizontal="left" vertical="center" wrapText="1"/>
    </xf>
    <xf numFmtId="0" fontId="15" fillId="0" borderId="6" xfId="1" applyFont="1" applyBorder="1" applyAlignment="1" applyProtection="1">
      <alignment horizontal="center" vertical="center" wrapText="1"/>
    </xf>
    <xf numFmtId="0" fontId="15" fillId="0" borderId="7" xfId="1" applyFont="1" applyBorder="1" applyAlignment="1" applyProtection="1">
      <alignment horizontal="center" vertical="center" wrapText="1"/>
    </xf>
    <xf numFmtId="0" fontId="15" fillId="0" borderId="27" xfId="1" applyFont="1" applyBorder="1" applyAlignment="1" applyProtection="1">
      <alignment horizontal="center" vertical="center" wrapText="1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27" xfId="0" applyFont="1" applyBorder="1">
      <alignment vertical="center"/>
    </xf>
    <xf numFmtId="0" fontId="3" fillId="0" borderId="66" xfId="1" applyFont="1" applyBorder="1" applyAlignment="1" applyProtection="1">
      <alignment horizontal="center" vertical="center" textRotation="255" wrapText="1"/>
    </xf>
    <xf numFmtId="0" fontId="3" fillId="0" borderId="60" xfId="1" applyFont="1" applyBorder="1" applyAlignment="1" applyProtection="1">
      <alignment horizontal="center" vertical="center" textRotation="255" wrapText="1"/>
    </xf>
    <xf numFmtId="0" fontId="9" fillId="2" borderId="51" xfId="1" applyFont="1" applyFill="1" applyBorder="1" applyAlignment="1" applyProtection="1">
      <alignment horizontal="center" vertical="center"/>
      <protection locked="0"/>
    </xf>
    <xf numFmtId="0" fontId="5" fillId="0" borderId="27" xfId="1" applyFont="1" applyBorder="1" applyProtection="1">
      <alignment vertical="center"/>
      <protection locked="0"/>
    </xf>
    <xf numFmtId="0" fontId="3" fillId="0" borderId="6" xfId="1" applyFont="1" applyBorder="1" applyAlignment="1" applyProtection="1">
      <alignment horizontal="left" vertical="center" shrinkToFit="1"/>
    </xf>
    <xf numFmtId="0" fontId="3" fillId="0" borderId="7" xfId="1" applyFont="1" applyBorder="1" applyAlignment="1" applyProtection="1">
      <alignment horizontal="left" vertical="center" shrinkToFit="1"/>
    </xf>
    <xf numFmtId="0" fontId="3" fillId="0" borderId="27" xfId="1" applyFont="1" applyBorder="1" applyAlignment="1" applyProtection="1">
      <alignment horizontal="left" vertical="center" shrinkToFit="1"/>
    </xf>
    <xf numFmtId="0" fontId="0" fillId="0" borderId="7" xfId="0" applyBorder="1">
      <alignment vertical="center"/>
    </xf>
    <xf numFmtId="0" fontId="3" fillId="0" borderId="66" xfId="1" applyFont="1" applyBorder="1" applyAlignment="1" applyProtection="1">
      <alignment horizontal="center" vertical="center" textRotation="255" shrinkToFit="1"/>
    </xf>
    <xf numFmtId="0" fontId="3" fillId="0" borderId="60" xfId="1" applyFont="1" applyBorder="1" applyAlignment="1" applyProtection="1">
      <alignment horizontal="center" vertical="center" textRotation="255" shrinkToFit="1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6" fillId="0" borderId="16" xfId="0" applyFont="1" applyBorder="1">
      <alignment vertical="center"/>
    </xf>
    <xf numFmtId="38" fontId="2" fillId="7" borderId="77" xfId="2" applyFont="1" applyFill="1" applyBorder="1" applyAlignment="1" applyProtection="1">
      <alignment vertical="center"/>
    </xf>
    <xf numFmtId="38" fontId="2" fillId="7" borderId="47" xfId="2" applyFont="1" applyFill="1" applyBorder="1" applyAlignment="1" applyProtection="1">
      <alignment vertical="center"/>
    </xf>
    <xf numFmtId="38" fontId="2" fillId="0" borderId="46" xfId="2" applyFont="1" applyBorder="1" applyAlignment="1" applyProtection="1">
      <alignment vertical="center"/>
    </xf>
    <xf numFmtId="38" fontId="2" fillId="0" borderId="47" xfId="2" applyFont="1" applyBorder="1" applyAlignment="1" applyProtection="1">
      <alignment vertical="center"/>
    </xf>
    <xf numFmtId="38" fontId="2" fillId="7" borderId="81" xfId="2" applyFont="1" applyFill="1" applyBorder="1" applyAlignment="1" applyProtection="1">
      <alignment vertical="center"/>
    </xf>
    <xf numFmtId="38" fontId="2" fillId="7" borderId="82" xfId="2" applyFont="1" applyFill="1" applyBorder="1" applyAlignment="1" applyProtection="1">
      <alignment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176" fontId="5" fillId="0" borderId="10" xfId="1" applyNumberFormat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horizontal="center" vertical="center"/>
    </xf>
    <xf numFmtId="176" fontId="11" fillId="0" borderId="0" xfId="1" applyNumberFormat="1" applyFont="1" applyFill="1" applyBorder="1" applyAlignment="1" applyProtection="1">
      <alignment vertical="center"/>
    </xf>
    <xf numFmtId="0" fontId="9" fillId="2" borderId="64" xfId="1" applyFont="1" applyFill="1" applyBorder="1" applyAlignment="1" applyProtection="1">
      <alignment horizontal="center" vertical="center"/>
      <protection locked="0"/>
    </xf>
    <xf numFmtId="0" fontId="9" fillId="2" borderId="26" xfId="1" applyFont="1" applyFill="1" applyBorder="1" applyAlignment="1" applyProtection="1">
      <alignment horizontal="center" vertical="center"/>
      <protection locked="0"/>
    </xf>
    <xf numFmtId="0" fontId="9" fillId="2" borderId="70" xfId="1" applyFont="1" applyFill="1" applyBorder="1" applyAlignment="1" applyProtection="1">
      <alignment horizontal="center" vertical="center"/>
      <protection locked="0"/>
    </xf>
    <xf numFmtId="0" fontId="5" fillId="8" borderId="6" xfId="1" applyFont="1" applyFill="1" applyBorder="1" applyAlignment="1" applyProtection="1">
      <alignment horizontal="center" vertical="center" shrinkToFit="1"/>
    </xf>
    <xf numFmtId="0" fontId="5" fillId="8" borderId="7" xfId="1" applyFont="1" applyFill="1" applyBorder="1" applyAlignment="1" applyProtection="1">
      <alignment horizontal="center" vertical="center" shrinkToFit="1"/>
    </xf>
    <xf numFmtId="0" fontId="5" fillId="8" borderId="27" xfId="1" applyFont="1" applyFill="1" applyBorder="1" applyAlignment="1" applyProtection="1">
      <alignment horizontal="center" vertical="center" shrinkToFit="1"/>
    </xf>
    <xf numFmtId="178" fontId="10" fillId="8" borderId="6" xfId="1" applyNumberFormat="1" applyFont="1" applyFill="1" applyBorder="1" applyAlignment="1" applyProtection="1">
      <alignment vertical="center" shrinkToFit="1"/>
    </xf>
    <xf numFmtId="178" fontId="10" fillId="8" borderId="7" xfId="1" applyNumberFormat="1" applyFont="1" applyFill="1" applyBorder="1" applyAlignment="1" applyProtection="1">
      <alignment vertical="center" shrinkToFit="1"/>
    </xf>
    <xf numFmtId="178" fontId="10" fillId="8" borderId="27" xfId="1" applyNumberFormat="1" applyFont="1" applyFill="1" applyBorder="1" applyAlignment="1" applyProtection="1">
      <alignment vertical="center" shrinkToFit="1"/>
    </xf>
    <xf numFmtId="5" fontId="5" fillId="0" borderId="51" xfId="0" applyNumberFormat="1" applyFont="1" applyBorder="1" applyAlignment="1" applyProtection="1">
      <alignment vertical="center"/>
    </xf>
    <xf numFmtId="5" fontId="5" fillId="0" borderId="7" xfId="0" applyNumberFormat="1" applyFont="1" applyBorder="1" applyAlignment="1" applyProtection="1">
      <alignment vertical="center"/>
    </xf>
    <xf numFmtId="5" fontId="5" fillId="0" borderId="27" xfId="0" applyNumberFormat="1" applyFont="1" applyBorder="1" applyAlignment="1" applyProtection="1">
      <alignment vertical="center"/>
    </xf>
    <xf numFmtId="0" fontId="5" fillId="0" borderId="18" xfId="1" applyFont="1" applyBorder="1" applyAlignment="1" applyProtection="1">
      <alignment vertical="center"/>
    </xf>
    <xf numFmtId="0" fontId="5" fillId="0" borderId="17" xfId="1" applyFont="1" applyBorder="1" applyAlignment="1" applyProtection="1">
      <alignment vertical="center"/>
    </xf>
    <xf numFmtId="0" fontId="5" fillId="0" borderId="20" xfId="1" applyFont="1" applyBorder="1" applyAlignment="1" applyProtection="1">
      <alignment vertical="center"/>
    </xf>
    <xf numFmtId="0" fontId="5" fillId="0" borderId="23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22" xfId="1" applyFont="1" applyBorder="1" applyAlignment="1" applyProtection="1">
      <alignment vertical="center"/>
    </xf>
    <xf numFmtId="0" fontId="5" fillId="0" borderId="24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vertical="center"/>
    </xf>
    <xf numFmtId="0" fontId="5" fillId="0" borderId="50" xfId="1" applyFont="1" applyBorder="1" applyAlignment="1" applyProtection="1">
      <alignment vertical="center"/>
    </xf>
    <xf numFmtId="178" fontId="10" fillId="8" borderId="9" xfId="1" applyNumberFormat="1" applyFont="1" applyFill="1" applyBorder="1" applyAlignment="1" applyProtection="1">
      <alignment vertical="center" shrinkToFit="1"/>
    </xf>
    <xf numFmtId="0" fontId="5" fillId="0" borderId="18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0" fontId="11" fillId="3" borderId="21" xfId="1" applyFont="1" applyFill="1" applyBorder="1" applyAlignment="1" applyProtection="1">
      <alignment vertical="center"/>
    </xf>
    <xf numFmtId="177" fontId="11" fillId="3" borderId="46" xfId="1" applyNumberFormat="1" applyFont="1" applyFill="1" applyBorder="1" applyAlignment="1" applyProtection="1">
      <alignment horizontal="right" vertical="center"/>
    </xf>
    <xf numFmtId="0" fontId="13" fillId="0" borderId="47" xfId="1" applyFont="1" applyBorder="1" applyAlignment="1" applyProtection="1">
      <alignment horizontal="right" vertical="center"/>
    </xf>
    <xf numFmtId="177" fontId="11" fillId="3" borderId="47" xfId="1" applyNumberFormat="1" applyFont="1" applyFill="1" applyBorder="1" applyAlignment="1" applyProtection="1">
      <alignment horizontal="center" vertical="center"/>
    </xf>
    <xf numFmtId="0" fontId="13" fillId="0" borderId="42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5" fillId="0" borderId="22" xfId="1" applyFont="1" applyBorder="1" applyAlignment="1" applyProtection="1">
      <alignment vertical="top" wrapText="1"/>
    </xf>
    <xf numFmtId="0" fontId="5" fillId="9" borderId="6" xfId="1" applyFont="1" applyFill="1" applyBorder="1" applyAlignment="1" applyProtection="1">
      <alignment horizontal="center" vertical="center" shrinkToFit="1"/>
    </xf>
    <xf numFmtId="0" fontId="5" fillId="9" borderId="7" xfId="1" applyFont="1" applyFill="1" applyBorder="1" applyAlignment="1" applyProtection="1">
      <alignment horizontal="center" vertical="center" shrinkToFit="1"/>
    </xf>
    <xf numFmtId="0" fontId="5" fillId="9" borderId="27" xfId="1" applyFont="1" applyFill="1" applyBorder="1" applyAlignment="1" applyProtection="1">
      <alignment horizontal="center" vertical="center" shrinkToFit="1"/>
    </xf>
    <xf numFmtId="178" fontId="10" fillId="0" borderId="7" xfId="1" applyNumberFormat="1" applyFont="1" applyBorder="1" applyAlignment="1" applyProtection="1">
      <alignment vertical="center" shrinkToFit="1"/>
    </xf>
    <xf numFmtId="178" fontId="10" fillId="0" borderId="27" xfId="1" applyNumberFormat="1" applyFont="1" applyBorder="1" applyAlignment="1" applyProtection="1">
      <alignment vertical="center" shrinkToFit="1"/>
    </xf>
    <xf numFmtId="178" fontId="10" fillId="9" borderId="7" xfId="1" applyNumberFormat="1" applyFont="1" applyFill="1" applyBorder="1" applyAlignment="1" applyProtection="1">
      <alignment vertical="center" shrinkToFit="1"/>
    </xf>
    <xf numFmtId="178" fontId="10" fillId="9" borderId="27" xfId="1" applyNumberFormat="1" applyFont="1" applyFill="1" applyBorder="1" applyAlignment="1" applyProtection="1">
      <alignment vertical="center" shrinkToFit="1"/>
    </xf>
    <xf numFmtId="0" fontId="12" fillId="3" borderId="0" xfId="1" applyFont="1" applyFill="1" applyBorder="1" applyAlignment="1" applyProtection="1">
      <alignment horizontal="left" vertical="center"/>
    </xf>
    <xf numFmtId="0" fontId="2" fillId="3" borderId="0" xfId="1" applyFill="1" applyBorder="1" applyAlignment="1" applyProtection="1">
      <alignment horizontal="left" vertical="center"/>
    </xf>
    <xf numFmtId="177" fontId="11" fillId="3" borderId="46" xfId="1" applyNumberFormat="1" applyFont="1" applyFill="1" applyBorder="1" applyAlignment="1" applyProtection="1">
      <alignment horizontal="right" vertical="center"/>
      <protection locked="0"/>
    </xf>
    <xf numFmtId="0" fontId="13" fillId="0" borderId="47" xfId="1" applyFont="1" applyBorder="1" applyAlignment="1" applyProtection="1">
      <alignment horizontal="right" vertical="center"/>
      <protection locked="0"/>
    </xf>
    <xf numFmtId="0" fontId="8" fillId="2" borderId="10" xfId="1" applyFont="1" applyFill="1" applyBorder="1" applyAlignment="1" applyProtection="1">
      <alignment vertical="center" shrinkToFit="1"/>
      <protection locked="0"/>
    </xf>
    <xf numFmtId="0" fontId="5" fillId="9" borderId="16" xfId="1" applyFont="1" applyFill="1" applyBorder="1" applyAlignment="1" applyProtection="1">
      <alignment horizontal="center" vertical="center"/>
    </xf>
    <xf numFmtId="0" fontId="5" fillId="0" borderId="48" xfId="1" applyFont="1" applyBorder="1" applyAlignment="1" applyProtection="1">
      <alignment horizontal="left" vertical="center"/>
    </xf>
    <xf numFmtId="0" fontId="2" fillId="0" borderId="10" xfId="1" applyBorder="1" applyAlignment="1" applyProtection="1">
      <alignment horizontal="left" vertical="center"/>
    </xf>
    <xf numFmtId="0" fontId="2" fillId="0" borderId="11" xfId="1" applyBorder="1" applyAlignment="1" applyProtection="1">
      <alignment horizontal="left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left"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vertical="center"/>
    </xf>
    <xf numFmtId="0" fontId="5" fillId="0" borderId="27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/>
    </xf>
    <xf numFmtId="0" fontId="5" fillId="0" borderId="27" xfId="1" applyFont="1" applyBorder="1" applyAlignment="1" applyProtection="1">
      <alignment horizontal="left" vertical="center"/>
      <protection locked="0"/>
    </xf>
    <xf numFmtId="0" fontId="5" fillId="0" borderId="59" xfId="1" applyFont="1" applyBorder="1" applyAlignment="1" applyProtection="1">
      <alignment horizontal="center" vertical="center"/>
    </xf>
    <xf numFmtId="0" fontId="2" fillId="0" borderId="49" xfId="1" applyBorder="1" applyAlignment="1" applyProtection="1">
      <alignment horizontal="center" vertical="center"/>
    </xf>
    <xf numFmtId="0" fontId="2" fillId="0" borderId="8" xfId="1" applyBorder="1" applyAlignment="1" applyProtection="1">
      <alignment horizontal="center" vertical="center"/>
    </xf>
    <xf numFmtId="0" fontId="2" fillId="0" borderId="50" xfId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56" xfId="1" applyFont="1" applyBorder="1" applyAlignment="1" applyProtection="1">
      <alignment horizontal="center" vertical="center" wrapText="1"/>
    </xf>
    <xf numFmtId="0" fontId="7" fillId="4" borderId="12" xfId="1" applyFont="1" applyFill="1" applyBorder="1" applyAlignment="1" applyProtection="1">
      <alignment horizontal="center" vertical="center"/>
    </xf>
    <xf numFmtId="0" fontId="7" fillId="4" borderId="10" xfId="1" applyFont="1" applyFill="1" applyBorder="1" applyAlignment="1" applyProtection="1">
      <alignment horizontal="center" vertical="center"/>
    </xf>
    <xf numFmtId="0" fontId="2" fillId="0" borderId="7" xfId="1" applyBorder="1" applyAlignment="1" applyProtection="1">
      <alignment horizontal="left" vertical="center"/>
      <protection locked="0"/>
    </xf>
    <xf numFmtId="0" fontId="5" fillId="0" borderId="52" xfId="1" applyFont="1" applyBorder="1" applyAlignment="1" applyProtection="1">
      <alignment horizontal="center" vertical="center"/>
    </xf>
    <xf numFmtId="0" fontId="5" fillId="0" borderId="37" xfId="1" applyFont="1" applyBorder="1" applyAlignment="1" applyProtection="1">
      <alignment horizontal="center" vertical="center"/>
    </xf>
    <xf numFmtId="0" fontId="5" fillId="0" borderId="53" xfId="1" applyFont="1" applyBorder="1" applyAlignment="1" applyProtection="1">
      <alignment horizontal="center" vertical="center"/>
    </xf>
    <xf numFmtId="0" fontId="5" fillId="9" borderId="19" xfId="1" applyFont="1" applyFill="1" applyBorder="1" applyAlignment="1" applyProtection="1">
      <alignment horizontal="center" vertical="center"/>
    </xf>
    <xf numFmtId="0" fontId="2" fillId="0" borderId="0" xfId="1" applyAlignment="1" applyProtection="1">
      <alignment vertical="center"/>
    </xf>
    <xf numFmtId="0" fontId="5" fillId="0" borderId="54" xfId="1" applyFont="1" applyBorder="1" applyAlignment="1" applyProtection="1">
      <alignment vertical="center"/>
    </xf>
    <xf numFmtId="0" fontId="5" fillId="0" borderId="55" xfId="1" applyFont="1" applyBorder="1" applyAlignment="1" applyProtection="1">
      <alignment vertical="center"/>
    </xf>
    <xf numFmtId="0" fontId="5" fillId="0" borderId="56" xfId="1" applyFont="1" applyBorder="1" applyAlignment="1" applyProtection="1">
      <alignment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27" xfId="1" applyFont="1" applyBorder="1" applyAlignment="1" applyProtection="1">
      <alignment horizontal="center" vertical="center"/>
    </xf>
    <xf numFmtId="0" fontId="5" fillId="0" borderId="54" xfId="1" applyFont="1" applyBorder="1" applyAlignment="1" applyProtection="1">
      <alignment horizontal="left" vertical="center" wrapText="1"/>
      <protection locked="0"/>
    </xf>
    <xf numFmtId="0" fontId="5" fillId="0" borderId="55" xfId="1" applyFont="1" applyBorder="1" applyAlignment="1" applyProtection="1">
      <alignment horizontal="left" vertical="center" wrapText="1"/>
      <protection locked="0"/>
    </xf>
    <xf numFmtId="0" fontId="5" fillId="0" borderId="57" xfId="1" applyFont="1" applyBorder="1" applyAlignment="1" applyProtection="1">
      <alignment horizontal="left" vertical="center" wrapText="1"/>
      <protection locked="0"/>
    </xf>
    <xf numFmtId="0" fontId="2" fillId="0" borderId="9" xfId="1" applyBorder="1" applyAlignment="1" applyProtection="1">
      <alignment horizontal="left" vertical="center"/>
      <protection locked="0"/>
    </xf>
    <xf numFmtId="0" fontId="5" fillId="0" borderId="58" xfId="1" applyFont="1" applyBorder="1" applyAlignment="1" applyProtection="1">
      <alignment horizontal="center" vertical="center" textRotation="255"/>
    </xf>
    <xf numFmtId="0" fontId="5" fillId="0" borderId="51" xfId="1" applyFont="1" applyBorder="1" applyAlignment="1" applyProtection="1">
      <alignment horizontal="center" vertical="center" textRotation="255"/>
    </xf>
    <xf numFmtId="0" fontId="5" fillId="0" borderId="6" xfId="1" applyNumberFormat="1" applyFont="1" applyBorder="1" applyAlignment="1" applyProtection="1">
      <alignment horizontal="center" vertical="center"/>
      <protection locked="0"/>
    </xf>
    <xf numFmtId="49" fontId="2" fillId="0" borderId="7" xfId="1" applyNumberFormat="1" applyBorder="1" applyAlignment="1" applyProtection="1">
      <alignment horizontal="center" vertical="center"/>
      <protection locked="0"/>
    </xf>
    <xf numFmtId="49" fontId="2" fillId="0" borderId="9" xfId="1" applyNumberForma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left" vertical="center" shrinkToFit="1"/>
      <protection locked="0"/>
    </xf>
    <xf numFmtId="0" fontId="6" fillId="0" borderId="43" xfId="1" applyFont="1" applyBorder="1" applyAlignment="1" applyProtection="1">
      <alignment horizontal="left" vertical="center" shrinkToFit="1"/>
      <protection locked="0"/>
    </xf>
    <xf numFmtId="0" fontId="7" fillId="0" borderId="2" xfId="1" applyFont="1" applyBorder="1" applyAlignment="1" applyProtection="1">
      <alignment horizontal="distributed" vertical="center"/>
    </xf>
    <xf numFmtId="0" fontId="6" fillId="0" borderId="0" xfId="1" applyFont="1" applyBorder="1" applyAlignment="1" applyProtection="1">
      <alignment horizontal="left" vertical="center" shrinkToFit="1"/>
      <protection locked="0"/>
    </xf>
    <xf numFmtId="0" fontId="6" fillId="0" borderId="44" xfId="1" applyFont="1" applyBorder="1" applyAlignment="1" applyProtection="1">
      <alignment horizontal="left" vertical="center" shrinkToFit="1"/>
      <protection locked="0"/>
    </xf>
    <xf numFmtId="0" fontId="7" fillId="0" borderId="0" xfId="1" applyFont="1" applyBorder="1" applyAlignment="1" applyProtection="1">
      <alignment horizontal="distributed" vertical="center"/>
    </xf>
    <xf numFmtId="0" fontId="5" fillId="0" borderId="14" xfId="1" applyFont="1" applyBorder="1" applyAlignment="1" applyProtection="1">
      <alignment vertical="center"/>
    </xf>
    <xf numFmtId="0" fontId="5" fillId="0" borderId="38" xfId="1" applyFont="1" applyBorder="1" applyAlignment="1" applyProtection="1">
      <alignment vertical="center"/>
    </xf>
    <xf numFmtId="0" fontId="5" fillId="0" borderId="49" xfId="1" applyFont="1" applyBorder="1" applyAlignment="1" applyProtection="1">
      <alignment horizontal="left" vertical="center"/>
    </xf>
    <xf numFmtId="0" fontId="2" fillId="0" borderId="8" xfId="1" applyBorder="1" applyAlignment="1" applyProtection="1">
      <alignment horizontal="left" vertical="center"/>
    </xf>
    <xf numFmtId="0" fontId="2" fillId="0" borderId="50" xfId="1" applyBorder="1" applyAlignment="1" applyProtection="1">
      <alignment horizontal="left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left" vertical="center" shrinkToFit="1"/>
      <protection locked="0"/>
    </xf>
    <xf numFmtId="0" fontId="6" fillId="0" borderId="45" xfId="1" applyFont="1" applyBorder="1" applyAlignment="1" applyProtection="1">
      <alignment horizontal="left" vertical="center" shrinkToFit="1"/>
      <protection locked="0"/>
    </xf>
    <xf numFmtId="0" fontId="7" fillId="0" borderId="5" xfId="1" applyFont="1" applyBorder="1" applyAlignment="1" applyProtection="1">
      <alignment horizontal="distributed" vertical="center"/>
    </xf>
    <xf numFmtId="0" fontId="5" fillId="8" borderId="6" xfId="1" applyFont="1" applyFill="1" applyBorder="1" applyAlignment="1" applyProtection="1">
      <alignment horizontal="center" vertical="center"/>
    </xf>
    <xf numFmtId="0" fontId="5" fillId="8" borderId="7" xfId="1" applyFont="1" applyFill="1" applyBorder="1" applyAlignment="1" applyProtection="1">
      <alignment horizontal="center" vertical="center"/>
    </xf>
    <xf numFmtId="0" fontId="5" fillId="8" borderId="27" xfId="1" applyFont="1" applyFill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shrinkToFit="1"/>
    </xf>
    <xf numFmtId="0" fontId="5" fillId="0" borderId="7" xfId="1" applyFont="1" applyBorder="1" applyAlignment="1" applyProtection="1">
      <alignment horizontal="center" vertical="center" shrinkToFit="1"/>
    </xf>
    <xf numFmtId="0" fontId="5" fillId="0" borderId="27" xfId="1" applyFont="1" applyBorder="1" applyAlignment="1" applyProtection="1">
      <alignment horizontal="center" vertical="center" shrinkToFit="1"/>
    </xf>
    <xf numFmtId="0" fontId="5" fillId="0" borderId="51" xfId="1" applyFont="1" applyBorder="1" applyAlignment="1" applyProtection="1">
      <alignment horizontal="left" vertical="center"/>
    </xf>
    <xf numFmtId="0" fontId="2" fillId="0" borderId="7" xfId="1" applyBorder="1" applyAlignment="1" applyProtection="1">
      <alignment horizontal="left" vertical="center"/>
    </xf>
    <xf numFmtId="0" fontId="2" fillId="0" borderId="27" xfId="1" applyBorder="1" applyAlignment="1" applyProtection="1">
      <alignment horizontal="left" vertical="center"/>
    </xf>
    <xf numFmtId="0" fontId="5" fillId="0" borderId="16" xfId="1" applyFont="1" applyBorder="1" applyAlignment="1" applyProtection="1">
      <alignment vertical="center"/>
    </xf>
    <xf numFmtId="0" fontId="5" fillId="9" borderId="16" xfId="1" applyFont="1" applyFill="1" applyBorder="1" applyAlignment="1" applyProtection="1">
      <alignment horizontal="center" vertical="center" shrinkToFit="1"/>
    </xf>
    <xf numFmtId="178" fontId="10" fillId="9" borderId="6" xfId="1" applyNumberFormat="1" applyFont="1" applyFill="1" applyBorder="1" applyAlignment="1" applyProtection="1">
      <alignment vertical="center" shrinkToFit="1"/>
    </xf>
    <xf numFmtId="178" fontId="10" fillId="9" borderId="9" xfId="1" applyNumberFormat="1" applyFont="1" applyFill="1" applyBorder="1" applyAlignment="1" applyProtection="1">
      <alignment vertical="center" shrinkToFit="1"/>
    </xf>
    <xf numFmtId="0" fontId="7" fillId="4" borderId="6" xfId="1" applyFont="1" applyFill="1" applyBorder="1" applyAlignment="1" applyProtection="1">
      <alignment horizontal="right" vertical="center"/>
    </xf>
    <xf numFmtId="0" fontId="7" fillId="4" borderId="7" xfId="1" applyFont="1" applyFill="1" applyBorder="1" applyAlignment="1" applyProtection="1">
      <alignment horizontal="right" vertical="center"/>
    </xf>
    <xf numFmtId="0" fontId="7" fillId="4" borderId="27" xfId="1" applyFont="1" applyFill="1" applyBorder="1" applyAlignment="1" applyProtection="1">
      <alignment horizontal="right" vertical="center"/>
    </xf>
    <xf numFmtId="0" fontId="5" fillId="0" borderId="63" xfId="1" applyFont="1" applyBorder="1" applyAlignment="1" applyProtection="1">
      <alignment vertical="center"/>
    </xf>
    <xf numFmtId="0" fontId="5" fillId="0" borderId="64" xfId="1" applyFont="1" applyBorder="1" applyAlignment="1" applyProtection="1">
      <alignment vertical="center"/>
    </xf>
    <xf numFmtId="0" fontId="5" fillId="0" borderId="26" xfId="1" applyFont="1" applyBorder="1" applyAlignment="1" applyProtection="1">
      <alignment vertical="center"/>
    </xf>
    <xf numFmtId="0" fontId="5" fillId="0" borderId="63" xfId="1" applyFont="1" applyBorder="1" applyAlignment="1" applyProtection="1">
      <alignment vertical="center" wrapText="1"/>
    </xf>
    <xf numFmtId="0" fontId="5" fillId="0" borderId="16" xfId="1" applyFont="1" applyBorder="1" applyAlignment="1" applyProtection="1">
      <alignment vertical="center" wrapText="1"/>
    </xf>
    <xf numFmtId="0" fontId="5" fillId="0" borderId="65" xfId="1" applyFont="1" applyBorder="1" applyAlignment="1" applyProtection="1">
      <alignment vertical="center" wrapText="1"/>
    </xf>
    <xf numFmtId="0" fontId="5" fillId="0" borderId="66" xfId="1" applyFont="1" applyBorder="1" applyAlignment="1" applyProtection="1">
      <alignment vertical="center" wrapText="1"/>
    </xf>
    <xf numFmtId="0" fontId="5" fillId="0" borderId="66" xfId="1" applyFont="1" applyBorder="1" applyAlignment="1" applyProtection="1">
      <alignment vertical="center"/>
    </xf>
    <xf numFmtId="0" fontId="5" fillId="0" borderId="18" xfId="1" applyFont="1" applyBorder="1" applyAlignment="1" applyProtection="1">
      <alignment vertical="top"/>
    </xf>
    <xf numFmtId="0" fontId="5" fillId="0" borderId="17" xfId="1" applyFont="1" applyBorder="1" applyAlignment="1" applyProtection="1">
      <alignment vertical="top"/>
    </xf>
    <xf numFmtId="0" fontId="5" fillId="0" borderId="36" xfId="1" applyFont="1" applyBorder="1" applyAlignment="1" applyProtection="1">
      <alignment vertical="center"/>
    </xf>
    <xf numFmtId="0" fontId="2" fillId="0" borderId="27" xfId="1" applyBorder="1" applyAlignment="1" applyProtection="1">
      <alignment vertical="center"/>
    </xf>
    <xf numFmtId="0" fontId="2" fillId="0" borderId="16" xfId="1" applyBorder="1" applyAlignment="1" applyProtection="1">
      <alignment vertical="center"/>
    </xf>
    <xf numFmtId="0" fontId="5" fillId="0" borderId="19" xfId="1" applyFont="1" applyBorder="1" applyAlignment="1" applyProtection="1">
      <alignment vertical="center"/>
    </xf>
    <xf numFmtId="0" fontId="5" fillId="0" borderId="67" xfId="1" applyFont="1" applyBorder="1" applyAlignment="1" applyProtection="1">
      <alignment vertical="center"/>
    </xf>
    <xf numFmtId="0" fontId="5" fillId="0" borderId="59" xfId="1" applyFont="1" applyBorder="1" applyAlignment="1" applyProtection="1">
      <alignment vertical="center"/>
    </xf>
    <xf numFmtId="0" fontId="5" fillId="0" borderId="49" xfId="1" applyFont="1" applyBorder="1" applyAlignment="1" applyProtection="1">
      <alignment vertical="center"/>
    </xf>
    <xf numFmtId="0" fontId="5" fillId="0" borderId="25" xfId="1" applyFont="1" applyBorder="1" applyAlignment="1" applyProtection="1">
      <alignment vertical="top"/>
    </xf>
    <xf numFmtId="0" fontId="5" fillId="0" borderId="14" xfId="1" applyFont="1" applyBorder="1" applyAlignment="1" applyProtection="1">
      <alignment vertical="top"/>
    </xf>
    <xf numFmtId="0" fontId="5" fillId="0" borderId="60" xfId="1" applyFont="1" applyBorder="1" applyAlignment="1" applyProtection="1">
      <alignment vertical="center" wrapText="1"/>
    </xf>
    <xf numFmtId="0" fontId="5" fillId="0" borderId="84" xfId="1" applyFont="1" applyBorder="1" applyAlignment="1" applyProtection="1">
      <alignment vertical="center" wrapText="1"/>
    </xf>
    <xf numFmtId="177" fontId="11" fillId="2" borderId="6" xfId="1" applyNumberFormat="1" applyFont="1" applyFill="1" applyBorder="1" applyAlignment="1" applyProtection="1">
      <alignment vertical="center"/>
    </xf>
    <xf numFmtId="177" fontId="11" fillId="2" borderId="7" xfId="1" applyNumberFormat="1" applyFont="1" applyFill="1" applyBorder="1" applyAlignment="1" applyProtection="1">
      <alignment vertical="center"/>
    </xf>
    <xf numFmtId="0" fontId="9" fillId="2" borderId="61" xfId="1" applyFont="1" applyFill="1" applyBorder="1" applyAlignment="1" applyProtection="1">
      <alignment horizontal="center" vertical="center"/>
    </xf>
    <xf numFmtId="0" fontId="9" fillId="2" borderId="62" xfId="1" applyFont="1" applyFill="1" applyBorder="1" applyAlignment="1" applyProtection="1">
      <alignment horizontal="center" vertical="center"/>
    </xf>
    <xf numFmtId="0" fontId="9" fillId="2" borderId="63" xfId="1" applyFont="1" applyFill="1" applyBorder="1" applyAlignment="1" applyProtection="1">
      <alignment horizontal="center" vertical="center"/>
    </xf>
    <xf numFmtId="0" fontId="2" fillId="0" borderId="24" xfId="1" applyBorder="1" applyAlignment="1" applyProtection="1">
      <alignment horizontal="center" vertical="center"/>
    </xf>
    <xf numFmtId="0" fontId="7" fillId="4" borderId="14" xfId="1" applyFont="1" applyFill="1" applyBorder="1" applyAlignment="1" applyProtection="1">
      <alignment horizontal="left" vertical="center"/>
    </xf>
    <xf numFmtId="177" fontId="5" fillId="0" borderId="7" xfId="1" applyNumberFormat="1" applyFont="1" applyBorder="1" applyAlignment="1" applyProtection="1">
      <alignment horizontal="center" vertical="center" shrinkToFit="1"/>
    </xf>
    <xf numFmtId="177" fontId="5" fillId="0" borderId="27" xfId="1" applyNumberFormat="1" applyFont="1" applyBorder="1" applyAlignment="1" applyProtection="1">
      <alignment horizontal="center" vertical="center" shrinkToFit="1"/>
    </xf>
    <xf numFmtId="0" fontId="5" fillId="0" borderId="54" xfId="1" applyFont="1" applyBorder="1" applyAlignment="1" applyProtection="1">
      <alignment horizontal="center" vertical="center"/>
    </xf>
    <xf numFmtId="0" fontId="2" fillId="0" borderId="0" xfId="1" applyAlignment="1" applyProtection="1">
      <alignment vertical="top" wrapText="1"/>
    </xf>
    <xf numFmtId="0" fontId="2" fillId="0" borderId="22" xfId="1" applyBorder="1" applyAlignment="1" applyProtection="1">
      <alignment vertical="top" wrapText="1"/>
    </xf>
    <xf numFmtId="0" fontId="2" fillId="0" borderId="23" xfId="1" applyBorder="1" applyAlignment="1" applyProtection="1">
      <alignment vertical="top" wrapText="1"/>
    </xf>
    <xf numFmtId="0" fontId="18" fillId="0" borderId="21" xfId="0" applyFont="1" applyBorder="1" applyAlignment="1">
      <alignment horizontal="center" vertical="center"/>
    </xf>
    <xf numFmtId="38" fontId="18" fillId="0" borderId="21" xfId="3" applyFont="1" applyBorder="1" applyAlignment="1">
      <alignment vertical="center"/>
    </xf>
    <xf numFmtId="38" fontId="19" fillId="0" borderId="21" xfId="3" applyFont="1" applyBorder="1" applyAlignment="1">
      <alignment vertical="center"/>
    </xf>
    <xf numFmtId="0" fontId="22" fillId="0" borderId="21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8" fontId="18" fillId="11" borderId="46" xfId="3" applyFont="1" applyFill="1" applyBorder="1" applyAlignment="1">
      <alignment horizontal="right" vertical="center"/>
    </xf>
    <xf numFmtId="38" fontId="18" fillId="11" borderId="47" xfId="3" applyFont="1" applyFill="1" applyBorder="1" applyAlignment="1">
      <alignment horizontal="right" vertical="center"/>
    </xf>
    <xf numFmtId="38" fontId="18" fillId="11" borderId="42" xfId="3" applyFont="1" applyFill="1" applyBorder="1" applyAlignment="1">
      <alignment horizontal="right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56" fontId="1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9" fillId="10" borderId="21" xfId="0" applyFont="1" applyFill="1" applyBorder="1" applyAlignment="1">
      <alignment horizontal="center" vertical="center"/>
    </xf>
    <xf numFmtId="179" fontId="18" fillId="0" borderId="46" xfId="3" applyNumberFormat="1" applyFont="1" applyBorder="1" applyAlignment="1">
      <alignment vertical="center"/>
    </xf>
    <xf numFmtId="179" fontId="19" fillId="0" borderId="47" xfId="3" applyNumberFormat="1" applyFont="1" applyBorder="1" applyAlignment="1">
      <alignment vertical="center"/>
    </xf>
    <xf numFmtId="179" fontId="19" fillId="0" borderId="42" xfId="3" applyNumberFormat="1" applyFont="1" applyBorder="1" applyAlignment="1">
      <alignment vertical="center"/>
    </xf>
    <xf numFmtId="0" fontId="19" fillId="0" borderId="21" xfId="0" applyFont="1" applyBorder="1" applyAlignment="1">
      <alignment horizontal="center" vertical="center"/>
    </xf>
    <xf numFmtId="38" fontId="18" fillId="0" borderId="46" xfId="3" applyFont="1" applyBorder="1" applyAlignment="1">
      <alignment horizontal="right" vertical="center"/>
    </xf>
    <xf numFmtId="38" fontId="18" fillId="0" borderId="47" xfId="3" applyFont="1" applyBorder="1" applyAlignment="1">
      <alignment horizontal="right" vertical="center"/>
    </xf>
    <xf numFmtId="38" fontId="18" fillId="0" borderId="42" xfId="3" applyFont="1" applyBorder="1" applyAlignment="1">
      <alignment horizontal="right" vertical="center"/>
    </xf>
    <xf numFmtId="0" fontId="22" fillId="0" borderId="46" xfId="0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38" fontId="18" fillId="0" borderId="46" xfId="3" applyFont="1" applyBorder="1" applyAlignment="1">
      <alignment vertical="center"/>
    </xf>
    <xf numFmtId="38" fontId="18" fillId="0" borderId="47" xfId="3" applyFont="1" applyBorder="1" applyAlignment="1">
      <alignment vertical="center"/>
    </xf>
    <xf numFmtId="38" fontId="18" fillId="0" borderId="42" xfId="3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179" fontId="18" fillId="7" borderId="46" xfId="3" applyNumberFormat="1" applyFont="1" applyFill="1" applyBorder="1" applyAlignment="1">
      <alignment vertical="center"/>
    </xf>
    <xf numFmtId="179" fontId="19" fillId="7" borderId="47" xfId="3" applyNumberFormat="1" applyFont="1" applyFill="1" applyBorder="1" applyAlignment="1">
      <alignment vertical="center"/>
    </xf>
    <xf numFmtId="179" fontId="19" fillId="7" borderId="42" xfId="3" applyNumberFormat="1" applyFont="1" applyFill="1" applyBorder="1" applyAlignment="1">
      <alignment vertical="center"/>
    </xf>
    <xf numFmtId="38" fontId="18" fillId="7" borderId="21" xfId="3" applyFont="1" applyFill="1" applyBorder="1" applyAlignment="1">
      <alignment vertical="center"/>
    </xf>
    <xf numFmtId="38" fontId="19" fillId="7" borderId="21" xfId="3" applyFont="1" applyFill="1" applyBorder="1" applyAlignment="1">
      <alignment vertical="center"/>
    </xf>
    <xf numFmtId="176" fontId="5" fillId="4" borderId="71" xfId="1" applyNumberFormat="1" applyFont="1" applyFill="1" applyBorder="1" applyAlignment="1">
      <alignment horizontal="center" vertical="center" shrinkToFit="1"/>
    </xf>
    <xf numFmtId="176" fontId="5" fillId="4" borderId="72" xfId="1" applyNumberFormat="1" applyFont="1" applyFill="1" applyBorder="1" applyAlignment="1">
      <alignment horizontal="center" vertical="center" shrinkToFit="1"/>
    </xf>
    <xf numFmtId="176" fontId="5" fillId="4" borderId="46" xfId="1" applyNumberFormat="1" applyFont="1" applyFill="1" applyBorder="1" applyAlignment="1">
      <alignment horizontal="center" vertical="center"/>
    </xf>
    <xf numFmtId="176" fontId="5" fillId="4" borderId="47" xfId="1" applyNumberFormat="1" applyFont="1" applyFill="1" applyBorder="1" applyAlignment="1">
      <alignment horizontal="center" vertical="center"/>
    </xf>
    <xf numFmtId="176" fontId="5" fillId="4" borderId="42" xfId="1" applyNumberFormat="1" applyFont="1" applyFill="1" applyBorder="1" applyAlignment="1">
      <alignment horizontal="center" vertical="center"/>
    </xf>
    <xf numFmtId="176" fontId="5" fillId="4" borderId="21" xfId="1" applyNumberFormat="1" applyFont="1" applyFill="1" applyBorder="1" applyAlignment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1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FFFF89"/>
      <color rgb="FFFFE7E7"/>
      <color rgb="FFFFCCCC"/>
      <color rgb="FFFF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114300</xdr:colOff>
      <xdr:row>1</xdr:row>
      <xdr:rowOff>200025</xdr:rowOff>
    </xdr:from>
    <xdr:ext cx="3915687" cy="1376018"/>
    <xdr:sp macro="" textlink="">
      <xdr:nvSpPr>
        <xdr:cNvPr id="2" name="テキスト ボックス 1"/>
        <xdr:cNvSpPr txBox="1"/>
      </xdr:nvSpPr>
      <xdr:spPr>
        <a:xfrm>
          <a:off x="6753225" y="447675"/>
          <a:ext cx="3915687" cy="1376018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日付は</a:t>
          </a:r>
          <a:r>
            <a:rPr kumimoji="1" lang="en-US" altLang="ja-JP" sz="1100"/>
            <a:t>[</a:t>
          </a:r>
          <a:r>
            <a:rPr kumimoji="1" lang="ja-JP" altLang="en-US" sz="1100"/>
            <a:t>月／日</a:t>
          </a:r>
          <a:r>
            <a:rPr kumimoji="1" lang="en-US" altLang="ja-JP" sz="1100"/>
            <a:t>]</a:t>
          </a:r>
          <a:r>
            <a:rPr kumimoji="1" lang="ja-JP" altLang="en-US" sz="1100"/>
            <a:t>で入力してください。</a:t>
          </a:r>
        </a:p>
        <a:p>
          <a:r>
            <a:rPr kumimoji="1" lang="ja-JP" altLang="en-US" sz="1100"/>
            <a:t>曜日・祝日は勝手に反映します。</a:t>
          </a:r>
        </a:p>
        <a:p>
          <a:r>
            <a:rPr kumimoji="1" lang="ja-JP" altLang="en-US" sz="1100"/>
            <a:t>行は挿入で増やしてください。</a:t>
          </a:r>
        </a:p>
        <a:p>
          <a:r>
            <a:rPr kumimoji="1" lang="ja-JP" altLang="en-US" sz="1100"/>
            <a:t>上</a:t>
          </a:r>
          <a:r>
            <a:rPr kumimoji="1" lang="en-US" altLang="ja-JP" sz="1100"/>
            <a:t>(</a:t>
          </a:r>
          <a:r>
            <a:rPr kumimoji="1" lang="ja-JP" altLang="en-US" sz="1100"/>
            <a:t>下</a:t>
          </a:r>
          <a:r>
            <a:rPr kumimoji="1" lang="en-US" altLang="ja-JP" sz="1100"/>
            <a:t>)</a:t>
          </a:r>
          <a:r>
            <a:rPr kumimoji="1" lang="ja-JP" altLang="en-US" sz="1100"/>
            <a:t>にドラッグして結合してください。</a:t>
          </a:r>
        </a:p>
        <a:p>
          <a:r>
            <a:rPr kumimoji="1" lang="ja-JP" altLang="en-US" sz="1100"/>
            <a:t>いらないセル</a:t>
          </a:r>
          <a:r>
            <a:rPr kumimoji="1" lang="en-US" altLang="ja-JP" sz="1100"/>
            <a:t>(</a:t>
          </a:r>
          <a:r>
            <a:rPr kumimoji="1" lang="ja-JP" altLang="en-US" sz="1100"/>
            <a:t>行</a:t>
          </a:r>
          <a:r>
            <a:rPr kumimoji="1" lang="en-US" altLang="ja-JP" sz="1100"/>
            <a:t>)</a:t>
          </a:r>
          <a:r>
            <a:rPr kumimoji="1" lang="ja-JP" altLang="en-US" sz="1100"/>
            <a:t>は削除してください。</a:t>
          </a:r>
        </a:p>
        <a:p>
          <a:r>
            <a:rPr kumimoji="1" lang="ja-JP" altLang="en-US" sz="1100"/>
            <a:t>リスト選択にないものは入力してください。</a:t>
          </a:r>
        </a:p>
        <a:p>
          <a:r>
            <a:rPr kumimoji="1" lang="ja-JP" altLang="en-US" sz="1100"/>
            <a:t>金額は施設計算書シートにて算出した金額を入力してください。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28575</xdr:colOff>
      <xdr:row>0</xdr:row>
      <xdr:rowOff>57150</xdr:rowOff>
    </xdr:from>
    <xdr:ext cx="3915687" cy="1376018"/>
    <xdr:sp macro="" textlink="">
      <xdr:nvSpPr>
        <xdr:cNvPr id="3" name="テキスト ボックス 2"/>
        <xdr:cNvSpPr txBox="1"/>
      </xdr:nvSpPr>
      <xdr:spPr>
        <a:xfrm>
          <a:off x="6505575" y="57150"/>
          <a:ext cx="3915687" cy="1376018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日付は</a:t>
          </a:r>
          <a:r>
            <a:rPr kumimoji="1" lang="en-US" altLang="ja-JP" sz="1100"/>
            <a:t>[</a:t>
          </a:r>
          <a:r>
            <a:rPr kumimoji="1" lang="ja-JP" altLang="en-US" sz="1100"/>
            <a:t>月／日</a:t>
          </a:r>
          <a:r>
            <a:rPr kumimoji="1" lang="en-US" altLang="ja-JP" sz="1100"/>
            <a:t>]</a:t>
          </a:r>
          <a:r>
            <a:rPr kumimoji="1" lang="ja-JP" altLang="en-US" sz="1100"/>
            <a:t>で入力してください。</a:t>
          </a:r>
        </a:p>
        <a:p>
          <a:r>
            <a:rPr kumimoji="1" lang="ja-JP" altLang="en-US" sz="1100"/>
            <a:t>曜日・祝日は勝手に反映します。</a:t>
          </a:r>
        </a:p>
        <a:p>
          <a:r>
            <a:rPr kumimoji="1" lang="ja-JP" altLang="en-US" sz="1100"/>
            <a:t>行は挿入で増やしてください。</a:t>
          </a:r>
        </a:p>
        <a:p>
          <a:r>
            <a:rPr kumimoji="1" lang="ja-JP" altLang="en-US" sz="1100"/>
            <a:t>上</a:t>
          </a:r>
          <a:r>
            <a:rPr kumimoji="1" lang="en-US" altLang="ja-JP" sz="1100"/>
            <a:t>(</a:t>
          </a:r>
          <a:r>
            <a:rPr kumimoji="1" lang="ja-JP" altLang="en-US" sz="1100"/>
            <a:t>下</a:t>
          </a:r>
          <a:r>
            <a:rPr kumimoji="1" lang="en-US" altLang="ja-JP" sz="1100"/>
            <a:t>)</a:t>
          </a:r>
          <a:r>
            <a:rPr kumimoji="1" lang="ja-JP" altLang="en-US" sz="1100"/>
            <a:t>にドラッグして結合してください。</a:t>
          </a:r>
        </a:p>
        <a:p>
          <a:r>
            <a:rPr kumimoji="1" lang="ja-JP" altLang="en-US" sz="1100"/>
            <a:t>いらないセル</a:t>
          </a:r>
          <a:r>
            <a:rPr kumimoji="1" lang="en-US" altLang="ja-JP" sz="1100"/>
            <a:t>(</a:t>
          </a:r>
          <a:r>
            <a:rPr kumimoji="1" lang="ja-JP" altLang="en-US" sz="1100"/>
            <a:t>行</a:t>
          </a:r>
          <a:r>
            <a:rPr kumimoji="1" lang="en-US" altLang="ja-JP" sz="1100"/>
            <a:t>)</a:t>
          </a:r>
          <a:r>
            <a:rPr kumimoji="1" lang="ja-JP" altLang="en-US" sz="1100"/>
            <a:t>は削除してください。</a:t>
          </a:r>
        </a:p>
        <a:p>
          <a:r>
            <a:rPr kumimoji="1" lang="ja-JP" altLang="en-US" sz="1100"/>
            <a:t>リスト選択にないものは入力してください。</a:t>
          </a:r>
        </a:p>
        <a:p>
          <a:r>
            <a:rPr kumimoji="1" lang="ja-JP" altLang="en-US" sz="1100"/>
            <a:t>金額は施設計算書シートにて算出した金額を入力してください。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28575</xdr:colOff>
      <xdr:row>13</xdr:row>
      <xdr:rowOff>152400</xdr:rowOff>
    </xdr:from>
    <xdr:ext cx="3915687" cy="1376018"/>
    <xdr:sp macro="" textlink="">
      <xdr:nvSpPr>
        <xdr:cNvPr id="2" name="テキスト ボックス 1"/>
        <xdr:cNvSpPr txBox="1"/>
      </xdr:nvSpPr>
      <xdr:spPr>
        <a:xfrm>
          <a:off x="6829425" y="2571750"/>
          <a:ext cx="3915687" cy="1376018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日付は</a:t>
          </a:r>
          <a:r>
            <a:rPr kumimoji="1" lang="en-US" altLang="ja-JP" sz="1100"/>
            <a:t>[</a:t>
          </a:r>
          <a:r>
            <a:rPr kumimoji="1" lang="ja-JP" altLang="en-US" sz="1100"/>
            <a:t>月／日</a:t>
          </a:r>
          <a:r>
            <a:rPr kumimoji="1" lang="en-US" altLang="ja-JP" sz="1100"/>
            <a:t>]</a:t>
          </a:r>
          <a:r>
            <a:rPr kumimoji="1" lang="ja-JP" altLang="en-US" sz="1100"/>
            <a:t>で入力してください。</a:t>
          </a:r>
        </a:p>
        <a:p>
          <a:r>
            <a:rPr kumimoji="1" lang="ja-JP" altLang="en-US" sz="1100"/>
            <a:t>曜日・祝日は勝手に反映します。</a:t>
          </a:r>
        </a:p>
        <a:p>
          <a:r>
            <a:rPr kumimoji="1" lang="ja-JP" altLang="en-US" sz="1100"/>
            <a:t>行は挿入で増やしてください。</a:t>
          </a:r>
        </a:p>
        <a:p>
          <a:r>
            <a:rPr kumimoji="1" lang="ja-JP" altLang="en-US" sz="1100"/>
            <a:t>上</a:t>
          </a:r>
          <a:r>
            <a:rPr kumimoji="1" lang="en-US" altLang="ja-JP" sz="1100"/>
            <a:t>(</a:t>
          </a:r>
          <a:r>
            <a:rPr kumimoji="1" lang="ja-JP" altLang="en-US" sz="1100"/>
            <a:t>下</a:t>
          </a:r>
          <a:r>
            <a:rPr kumimoji="1" lang="en-US" altLang="ja-JP" sz="1100"/>
            <a:t>)</a:t>
          </a:r>
          <a:r>
            <a:rPr kumimoji="1" lang="ja-JP" altLang="en-US" sz="1100"/>
            <a:t>にドラッグして結合してください。</a:t>
          </a:r>
        </a:p>
        <a:p>
          <a:r>
            <a:rPr kumimoji="1" lang="ja-JP" altLang="en-US" sz="1100"/>
            <a:t>いらないセル</a:t>
          </a:r>
          <a:r>
            <a:rPr kumimoji="1" lang="en-US" altLang="ja-JP" sz="1100"/>
            <a:t>(</a:t>
          </a:r>
          <a:r>
            <a:rPr kumimoji="1" lang="ja-JP" altLang="en-US" sz="1100"/>
            <a:t>行</a:t>
          </a:r>
          <a:r>
            <a:rPr kumimoji="1" lang="en-US" altLang="ja-JP" sz="1100"/>
            <a:t>)</a:t>
          </a:r>
          <a:r>
            <a:rPr kumimoji="1" lang="ja-JP" altLang="en-US" sz="1100"/>
            <a:t>は削除してください。</a:t>
          </a:r>
        </a:p>
        <a:p>
          <a:r>
            <a:rPr kumimoji="1" lang="ja-JP" altLang="en-US" sz="1100"/>
            <a:t>リスト選択にないものは入力してください。</a:t>
          </a:r>
        </a:p>
        <a:p>
          <a:r>
            <a:rPr kumimoji="1" lang="ja-JP" altLang="en-US" sz="1100"/>
            <a:t>金額は施設計算書シートにて算出した金額を入力してください。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B38"/>
  <sheetViews>
    <sheetView showGridLines="0" showZeros="0" tabSelected="1" zoomScaleNormal="100" workbookViewId="0">
      <selection activeCell="P14" sqref="P14:R14"/>
    </sheetView>
  </sheetViews>
  <sheetFormatPr defaultColWidth="1.69921875" defaultRowHeight="15" x14ac:dyDescent="0.2"/>
  <cols>
    <col min="1" max="3" width="2.19921875" customWidth="1"/>
    <col min="4" max="6" width="2.19921875" style="114" customWidth="1"/>
    <col min="8" max="8" width="2.5" customWidth="1"/>
    <col min="10" max="10" width="1.8984375" bestFit="1" customWidth="1"/>
    <col min="14" max="14" width="2.19921875" customWidth="1"/>
    <col min="18" max="18" width="1.8984375" bestFit="1" customWidth="1"/>
    <col min="22" max="22" width="1.8984375" bestFit="1" customWidth="1"/>
    <col min="29" max="29" width="3.59765625" bestFit="1" customWidth="1"/>
    <col min="31" max="35" width="2.19921875" customWidth="1"/>
    <col min="46" max="46" width="1.8984375" customWidth="1"/>
    <col min="47" max="47" width="2.3984375" customWidth="1"/>
  </cols>
  <sheetData>
    <row r="2" spans="1:54" x14ac:dyDescent="0.2">
      <c r="A2" s="185" t="s">
        <v>153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</row>
    <row r="3" spans="1:54" x14ac:dyDescent="0.2">
      <c r="A3" s="25"/>
      <c r="B3" s="25"/>
      <c r="C3" s="25"/>
      <c r="D3" s="109"/>
      <c r="E3" s="109"/>
      <c r="F3" s="109"/>
      <c r="G3" s="25"/>
      <c r="H3" s="25"/>
      <c r="I3" s="25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6"/>
    </row>
    <row r="4" spans="1:54" x14ac:dyDescent="0.2">
      <c r="A4" s="51"/>
      <c r="B4" s="82"/>
      <c r="C4" s="82"/>
      <c r="D4" s="113"/>
      <c r="E4" s="113"/>
      <c r="F4" s="113"/>
      <c r="G4" s="83"/>
      <c r="H4" s="83"/>
      <c r="I4" s="83"/>
      <c r="J4" s="83"/>
      <c r="K4" s="83"/>
      <c r="L4" s="83"/>
      <c r="M4" s="83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5"/>
      <c r="AA4" s="85"/>
      <c r="AB4" s="85"/>
      <c r="AC4" s="85"/>
      <c r="AD4" s="85"/>
      <c r="AE4" s="173"/>
      <c r="AF4" s="173"/>
      <c r="AG4" s="173"/>
      <c r="AH4" s="173"/>
      <c r="AI4" s="173"/>
      <c r="AJ4" s="173"/>
      <c r="AK4" s="50"/>
    </row>
    <row r="5" spans="1:54" ht="19.5" x14ac:dyDescent="0.2">
      <c r="A5" s="86" t="s">
        <v>90</v>
      </c>
      <c r="B5" s="204" t="s">
        <v>91</v>
      </c>
      <c r="C5" s="205"/>
      <c r="D5" s="205"/>
      <c r="E5" s="205"/>
      <c r="F5" s="205"/>
      <c r="G5" s="205"/>
      <c r="H5" s="205"/>
      <c r="I5" s="206"/>
      <c r="J5" s="207" t="s">
        <v>92</v>
      </c>
      <c r="K5" s="208"/>
      <c r="L5" s="186" t="s">
        <v>93</v>
      </c>
      <c r="M5" s="186"/>
      <c r="N5" s="186" t="s">
        <v>94</v>
      </c>
      <c r="O5" s="186"/>
      <c r="P5" s="203" t="s">
        <v>95</v>
      </c>
      <c r="Q5" s="187"/>
      <c r="R5" s="187"/>
      <c r="S5" s="86" t="s">
        <v>90</v>
      </c>
      <c r="T5" s="204" t="s">
        <v>91</v>
      </c>
      <c r="U5" s="205"/>
      <c r="V5" s="205"/>
      <c r="W5" s="205"/>
      <c r="X5" s="205"/>
      <c r="Y5" s="205"/>
      <c r="Z5" s="205"/>
      <c r="AA5" s="206"/>
      <c r="AB5" s="207" t="s">
        <v>92</v>
      </c>
      <c r="AC5" s="208"/>
      <c r="AD5" s="186" t="s">
        <v>93</v>
      </c>
      <c r="AE5" s="186"/>
      <c r="AF5" s="186" t="s">
        <v>94</v>
      </c>
      <c r="AG5" s="186"/>
      <c r="AH5" s="203" t="s">
        <v>95</v>
      </c>
      <c r="AI5" s="187"/>
      <c r="AJ5" s="187"/>
      <c r="AK5" s="86" t="s">
        <v>90</v>
      </c>
      <c r="AL5" s="204" t="s">
        <v>91</v>
      </c>
      <c r="AM5" s="205"/>
      <c r="AN5" s="205"/>
      <c r="AO5" s="205"/>
      <c r="AP5" s="205"/>
      <c r="AQ5" s="205"/>
      <c r="AR5" s="205"/>
      <c r="AS5" s="206"/>
      <c r="AT5" s="207" t="s">
        <v>92</v>
      </c>
      <c r="AU5" s="208"/>
      <c r="AV5" s="186" t="s">
        <v>93</v>
      </c>
      <c r="AW5" s="186"/>
      <c r="AX5" s="186" t="s">
        <v>94</v>
      </c>
      <c r="AY5" s="186"/>
      <c r="AZ5" s="187" t="s">
        <v>95</v>
      </c>
      <c r="BA5" s="187"/>
      <c r="BB5" s="187"/>
    </row>
    <row r="6" spans="1:54" x14ac:dyDescent="0.2">
      <c r="A6" s="188" t="s">
        <v>96</v>
      </c>
      <c r="B6" s="191" t="s">
        <v>154</v>
      </c>
      <c r="C6" s="192"/>
      <c r="D6" s="192"/>
      <c r="E6" s="192"/>
      <c r="F6" s="192"/>
      <c r="G6" s="193" t="s">
        <v>97</v>
      </c>
      <c r="H6" s="194"/>
      <c r="I6" s="195"/>
      <c r="J6" s="87" t="s">
        <v>98</v>
      </c>
      <c r="K6" s="88">
        <v>5000</v>
      </c>
      <c r="L6" s="196"/>
      <c r="M6" s="197"/>
      <c r="N6" s="197"/>
      <c r="O6" s="198"/>
      <c r="P6" s="199">
        <f>K6*L6*N6</f>
        <v>0</v>
      </c>
      <c r="Q6" s="200"/>
      <c r="R6" s="201"/>
      <c r="S6" s="202" t="s">
        <v>186</v>
      </c>
      <c r="T6" s="192" t="s">
        <v>99</v>
      </c>
      <c r="U6" s="192"/>
      <c r="V6" s="192"/>
      <c r="W6" s="192"/>
      <c r="X6" s="192"/>
      <c r="Y6" s="193"/>
      <c r="Z6" s="194"/>
      <c r="AA6" s="209"/>
      <c r="AB6" s="172" t="s">
        <v>100</v>
      </c>
      <c r="AC6" s="88">
        <v>3000</v>
      </c>
      <c r="AD6" s="196"/>
      <c r="AE6" s="197"/>
      <c r="AF6" s="197"/>
      <c r="AG6" s="198"/>
      <c r="AH6" s="199">
        <f>AC6*AD6*AF6</f>
        <v>0</v>
      </c>
      <c r="AI6" s="200"/>
      <c r="AJ6" s="201"/>
      <c r="AK6" s="213" t="s">
        <v>187</v>
      </c>
      <c r="AL6" s="191" t="s">
        <v>188</v>
      </c>
      <c r="AM6" s="192"/>
      <c r="AN6" s="192"/>
      <c r="AO6" s="192"/>
      <c r="AP6" s="192"/>
      <c r="AQ6" s="193"/>
      <c r="AR6" s="194"/>
      <c r="AS6" s="209"/>
      <c r="AT6" s="90" t="s">
        <v>121</v>
      </c>
      <c r="AU6" s="88">
        <v>4000</v>
      </c>
      <c r="AV6" s="196"/>
      <c r="AW6" s="197"/>
      <c r="AX6" s="197"/>
      <c r="AY6" s="198"/>
      <c r="AZ6" s="199">
        <f>AU6*AV6*AX6</f>
        <v>0</v>
      </c>
      <c r="BA6" s="200"/>
      <c r="BB6" s="201"/>
    </row>
    <row r="7" spans="1:54" x14ac:dyDescent="0.2">
      <c r="A7" s="189"/>
      <c r="B7" s="191" t="s">
        <v>155</v>
      </c>
      <c r="C7" s="192"/>
      <c r="D7" s="192"/>
      <c r="E7" s="192"/>
      <c r="F7" s="192"/>
      <c r="G7" s="193" t="s">
        <v>97</v>
      </c>
      <c r="H7" s="194"/>
      <c r="I7" s="195"/>
      <c r="J7" s="87" t="s">
        <v>98</v>
      </c>
      <c r="K7" s="88">
        <v>3000</v>
      </c>
      <c r="L7" s="210"/>
      <c r="M7" s="211"/>
      <c r="N7" s="211"/>
      <c r="O7" s="212"/>
      <c r="P7" s="199">
        <f t="shared" ref="P7:P28" si="0">K7*L7*N7</f>
        <v>0</v>
      </c>
      <c r="Q7" s="200"/>
      <c r="R7" s="201"/>
      <c r="S7" s="202"/>
      <c r="T7" s="192" t="s">
        <v>101</v>
      </c>
      <c r="U7" s="192"/>
      <c r="V7" s="192"/>
      <c r="W7" s="192"/>
      <c r="X7" s="192"/>
      <c r="Y7" s="193"/>
      <c r="Z7" s="194"/>
      <c r="AA7" s="195"/>
      <c r="AB7" s="172" t="s">
        <v>102</v>
      </c>
      <c r="AC7" s="88">
        <v>1000</v>
      </c>
      <c r="AD7" s="210"/>
      <c r="AE7" s="211"/>
      <c r="AF7" s="211"/>
      <c r="AG7" s="212"/>
      <c r="AH7" s="199">
        <f t="shared" ref="AH7:AH28" si="1">AC7*AD7*AF7</f>
        <v>0</v>
      </c>
      <c r="AI7" s="200"/>
      <c r="AJ7" s="201"/>
      <c r="AK7" s="213"/>
      <c r="AL7" s="214" t="s">
        <v>125</v>
      </c>
      <c r="AM7" s="215"/>
      <c r="AN7" s="215"/>
      <c r="AO7" s="215"/>
      <c r="AP7" s="216"/>
      <c r="AQ7" s="169"/>
      <c r="AR7" s="170"/>
      <c r="AS7" s="171"/>
      <c r="AT7" s="90" t="s">
        <v>114</v>
      </c>
      <c r="AU7" s="89">
        <v>500</v>
      </c>
      <c r="AV7" s="210"/>
      <c r="AW7" s="211"/>
      <c r="AX7" s="211"/>
      <c r="AY7" s="212"/>
      <c r="AZ7" s="199">
        <f t="shared" ref="AZ7:AZ28" si="2">AU7*AV7*AX7</f>
        <v>0</v>
      </c>
      <c r="BA7" s="200"/>
      <c r="BB7" s="201"/>
    </row>
    <row r="8" spans="1:54" x14ac:dyDescent="0.2">
      <c r="A8" s="189"/>
      <c r="B8" s="192" t="s">
        <v>156</v>
      </c>
      <c r="C8" s="192"/>
      <c r="D8" s="192"/>
      <c r="E8" s="192"/>
      <c r="F8" s="192"/>
      <c r="G8" s="193"/>
      <c r="H8" s="194"/>
      <c r="I8" s="195"/>
      <c r="J8" s="87" t="s">
        <v>98</v>
      </c>
      <c r="K8" s="88">
        <v>300</v>
      </c>
      <c r="L8" s="210"/>
      <c r="M8" s="211"/>
      <c r="N8" s="211"/>
      <c r="O8" s="212"/>
      <c r="P8" s="199">
        <f t="shared" si="0"/>
        <v>0</v>
      </c>
      <c r="Q8" s="200"/>
      <c r="R8" s="201"/>
      <c r="S8" s="202"/>
      <c r="T8" s="192" t="s">
        <v>103</v>
      </c>
      <c r="U8" s="192"/>
      <c r="V8" s="192"/>
      <c r="W8" s="192"/>
      <c r="X8" s="192"/>
      <c r="Y8" s="193"/>
      <c r="Z8" s="194"/>
      <c r="AA8" s="195"/>
      <c r="AB8" s="172" t="s">
        <v>102</v>
      </c>
      <c r="AC8" s="88">
        <v>2000</v>
      </c>
      <c r="AD8" s="210"/>
      <c r="AE8" s="211"/>
      <c r="AF8" s="211"/>
      <c r="AG8" s="212"/>
      <c r="AH8" s="199">
        <f t="shared" si="1"/>
        <v>0</v>
      </c>
      <c r="AI8" s="200"/>
      <c r="AJ8" s="201"/>
      <c r="AK8" s="213"/>
      <c r="AL8" s="214" t="s">
        <v>127</v>
      </c>
      <c r="AM8" s="215"/>
      <c r="AN8" s="215"/>
      <c r="AO8" s="215"/>
      <c r="AP8" s="216"/>
      <c r="AQ8" s="169"/>
      <c r="AR8" s="170"/>
      <c r="AS8" s="171"/>
      <c r="AT8" s="90" t="s">
        <v>114</v>
      </c>
      <c r="AU8" s="88">
        <v>1500</v>
      </c>
      <c r="AV8" s="210"/>
      <c r="AW8" s="211"/>
      <c r="AX8" s="211"/>
      <c r="AY8" s="212"/>
      <c r="AZ8" s="199">
        <f t="shared" si="2"/>
        <v>0</v>
      </c>
      <c r="BA8" s="200"/>
      <c r="BB8" s="201"/>
    </row>
    <row r="9" spans="1:54" x14ac:dyDescent="0.2">
      <c r="A9" s="189"/>
      <c r="B9" s="217" t="s">
        <v>157</v>
      </c>
      <c r="C9" s="217"/>
      <c r="D9" s="217"/>
      <c r="E9" s="217"/>
      <c r="F9" s="217"/>
      <c r="G9" s="218"/>
      <c r="H9" s="219"/>
      <c r="I9" s="220"/>
      <c r="J9" s="87" t="s">
        <v>158</v>
      </c>
      <c r="K9" s="88">
        <v>100</v>
      </c>
      <c r="L9" s="210"/>
      <c r="M9" s="211"/>
      <c r="N9" s="211"/>
      <c r="O9" s="212"/>
      <c r="P9" s="199">
        <f t="shared" si="0"/>
        <v>0</v>
      </c>
      <c r="Q9" s="200"/>
      <c r="R9" s="201"/>
      <c r="S9" s="202"/>
      <c r="T9" s="214" t="s">
        <v>104</v>
      </c>
      <c r="U9" s="215"/>
      <c r="V9" s="215"/>
      <c r="W9" s="215"/>
      <c r="X9" s="216"/>
      <c r="Y9" s="193"/>
      <c r="Z9" s="194"/>
      <c r="AA9" s="195"/>
      <c r="AB9" s="172" t="s">
        <v>102</v>
      </c>
      <c r="AC9" s="88">
        <v>1500</v>
      </c>
      <c r="AD9" s="210"/>
      <c r="AE9" s="211"/>
      <c r="AF9" s="211"/>
      <c r="AG9" s="212"/>
      <c r="AH9" s="199">
        <f t="shared" si="1"/>
        <v>0</v>
      </c>
      <c r="AI9" s="200"/>
      <c r="AJ9" s="201"/>
      <c r="AK9" s="213"/>
      <c r="AL9" s="192" t="s">
        <v>128</v>
      </c>
      <c r="AM9" s="192"/>
      <c r="AN9" s="192"/>
      <c r="AO9" s="192"/>
      <c r="AP9" s="192"/>
      <c r="AQ9" s="221"/>
      <c r="AR9" s="222"/>
      <c r="AS9" s="223"/>
      <c r="AT9" s="90" t="s">
        <v>129</v>
      </c>
      <c r="AU9" s="88">
        <v>1500</v>
      </c>
      <c r="AV9" s="210"/>
      <c r="AW9" s="211"/>
      <c r="AX9" s="211"/>
      <c r="AY9" s="212"/>
      <c r="AZ9" s="199">
        <f t="shared" si="2"/>
        <v>0</v>
      </c>
      <c r="BA9" s="200"/>
      <c r="BB9" s="201"/>
    </row>
    <row r="10" spans="1:54" x14ac:dyDescent="0.2">
      <c r="A10" s="189"/>
      <c r="B10" s="214" t="s">
        <v>159</v>
      </c>
      <c r="C10" s="215"/>
      <c r="D10" s="215"/>
      <c r="E10" s="215"/>
      <c r="F10" s="216"/>
      <c r="G10" s="193"/>
      <c r="H10" s="194"/>
      <c r="I10" s="195"/>
      <c r="J10" s="87" t="s">
        <v>160</v>
      </c>
      <c r="K10" s="89">
        <v>4000</v>
      </c>
      <c r="L10" s="210"/>
      <c r="M10" s="211"/>
      <c r="N10" s="211"/>
      <c r="O10" s="212"/>
      <c r="P10" s="199">
        <f t="shared" si="0"/>
        <v>0</v>
      </c>
      <c r="Q10" s="200"/>
      <c r="R10" s="201"/>
      <c r="S10" s="202"/>
      <c r="T10" s="192" t="s">
        <v>106</v>
      </c>
      <c r="U10" s="192"/>
      <c r="V10" s="192"/>
      <c r="W10" s="192"/>
      <c r="X10" s="192"/>
      <c r="Y10" s="193"/>
      <c r="Z10" s="194"/>
      <c r="AA10" s="195"/>
      <c r="AB10" s="172" t="s">
        <v>102</v>
      </c>
      <c r="AC10" s="88">
        <v>1500</v>
      </c>
      <c r="AD10" s="210"/>
      <c r="AE10" s="211"/>
      <c r="AF10" s="211"/>
      <c r="AG10" s="212"/>
      <c r="AH10" s="199">
        <f t="shared" si="1"/>
        <v>0</v>
      </c>
      <c r="AI10" s="200"/>
      <c r="AJ10" s="201"/>
      <c r="AK10" s="213"/>
      <c r="AL10" s="192" t="s">
        <v>134</v>
      </c>
      <c r="AM10" s="192"/>
      <c r="AN10" s="192"/>
      <c r="AO10" s="192"/>
      <c r="AP10" s="192"/>
      <c r="AQ10" s="221"/>
      <c r="AR10" s="222"/>
      <c r="AS10" s="223"/>
      <c r="AT10" s="90" t="s">
        <v>98</v>
      </c>
      <c r="AU10" s="89">
        <v>300</v>
      </c>
      <c r="AV10" s="210"/>
      <c r="AW10" s="211"/>
      <c r="AX10" s="211"/>
      <c r="AY10" s="212"/>
      <c r="AZ10" s="199">
        <f t="shared" si="2"/>
        <v>0</v>
      </c>
      <c r="BA10" s="200"/>
      <c r="BB10" s="201"/>
    </row>
    <row r="11" spans="1:54" ht="15" customHeight="1" x14ac:dyDescent="0.2">
      <c r="A11" s="189"/>
      <c r="B11" s="214" t="s">
        <v>161</v>
      </c>
      <c r="C11" s="215"/>
      <c r="D11" s="215"/>
      <c r="E11" s="215"/>
      <c r="F11" s="216"/>
      <c r="G11" s="193"/>
      <c r="H11" s="194"/>
      <c r="I11" s="195"/>
      <c r="J11" s="87" t="s">
        <v>98</v>
      </c>
      <c r="K11" s="89">
        <v>100</v>
      </c>
      <c r="L11" s="210"/>
      <c r="M11" s="211"/>
      <c r="N11" s="211"/>
      <c r="O11" s="212"/>
      <c r="P11" s="199">
        <f t="shared" si="0"/>
        <v>0</v>
      </c>
      <c r="Q11" s="200"/>
      <c r="R11" s="201"/>
      <c r="S11" s="202"/>
      <c r="T11" s="192" t="s">
        <v>107</v>
      </c>
      <c r="U11" s="192"/>
      <c r="V11" s="192"/>
      <c r="W11" s="192"/>
      <c r="X11" s="192"/>
      <c r="Y11" s="193"/>
      <c r="Z11" s="194"/>
      <c r="AA11" s="195"/>
      <c r="AB11" s="172" t="s">
        <v>100</v>
      </c>
      <c r="AC11" s="88">
        <v>2000</v>
      </c>
      <c r="AD11" s="210"/>
      <c r="AE11" s="211"/>
      <c r="AF11" s="211"/>
      <c r="AG11" s="212"/>
      <c r="AH11" s="199">
        <f t="shared" si="1"/>
        <v>0</v>
      </c>
      <c r="AI11" s="200"/>
      <c r="AJ11" s="201"/>
      <c r="AK11" s="213"/>
      <c r="AL11" s="192" t="s">
        <v>135</v>
      </c>
      <c r="AM11" s="192"/>
      <c r="AN11" s="192"/>
      <c r="AO11" s="192"/>
      <c r="AP11" s="192"/>
      <c r="AQ11" s="221"/>
      <c r="AR11" s="222"/>
      <c r="AS11" s="223"/>
      <c r="AT11" s="90" t="s">
        <v>98</v>
      </c>
      <c r="AU11" s="89">
        <v>300</v>
      </c>
      <c r="AV11" s="210"/>
      <c r="AW11" s="211"/>
      <c r="AX11" s="211"/>
      <c r="AY11" s="212"/>
      <c r="AZ11" s="199">
        <f t="shared" si="2"/>
        <v>0</v>
      </c>
      <c r="BA11" s="200"/>
      <c r="BB11" s="201"/>
    </row>
    <row r="12" spans="1:54" x14ac:dyDescent="0.2">
      <c r="A12" s="189"/>
      <c r="B12" s="214" t="s">
        <v>162</v>
      </c>
      <c r="C12" s="215"/>
      <c r="D12" s="215"/>
      <c r="E12" s="215"/>
      <c r="F12" s="216"/>
      <c r="G12" s="193"/>
      <c r="H12" s="194"/>
      <c r="I12" s="195"/>
      <c r="J12" s="87" t="s">
        <v>98</v>
      </c>
      <c r="K12" s="89">
        <v>200</v>
      </c>
      <c r="L12" s="210"/>
      <c r="M12" s="211"/>
      <c r="N12" s="211"/>
      <c r="O12" s="212"/>
      <c r="P12" s="199">
        <f t="shared" si="0"/>
        <v>0</v>
      </c>
      <c r="Q12" s="200"/>
      <c r="R12" s="201"/>
      <c r="S12" s="202"/>
      <c r="T12" s="192" t="s">
        <v>108</v>
      </c>
      <c r="U12" s="192"/>
      <c r="V12" s="192"/>
      <c r="W12" s="192"/>
      <c r="X12" s="192"/>
      <c r="Y12" s="193"/>
      <c r="Z12" s="194"/>
      <c r="AA12" s="195"/>
      <c r="AB12" s="172" t="s">
        <v>98</v>
      </c>
      <c r="AC12" s="88">
        <v>2000</v>
      </c>
      <c r="AD12" s="210"/>
      <c r="AE12" s="211"/>
      <c r="AF12" s="211"/>
      <c r="AG12" s="212"/>
      <c r="AH12" s="199">
        <f t="shared" si="1"/>
        <v>0</v>
      </c>
      <c r="AI12" s="200"/>
      <c r="AJ12" s="201"/>
      <c r="AK12" s="213"/>
      <c r="AL12" s="192" t="s">
        <v>137</v>
      </c>
      <c r="AM12" s="192"/>
      <c r="AN12" s="192"/>
      <c r="AO12" s="192"/>
      <c r="AP12" s="192"/>
      <c r="AQ12" s="221"/>
      <c r="AR12" s="222"/>
      <c r="AS12" s="223"/>
      <c r="AT12" s="90" t="s">
        <v>98</v>
      </c>
      <c r="AU12" s="89">
        <v>300</v>
      </c>
      <c r="AV12" s="210"/>
      <c r="AW12" s="211"/>
      <c r="AX12" s="211"/>
      <c r="AY12" s="212"/>
      <c r="AZ12" s="199">
        <f t="shared" si="2"/>
        <v>0</v>
      </c>
      <c r="BA12" s="200"/>
      <c r="BB12" s="201"/>
    </row>
    <row r="13" spans="1:54" ht="15" customHeight="1" x14ac:dyDescent="0.2">
      <c r="A13" s="189"/>
      <c r="B13" s="214" t="s">
        <v>163</v>
      </c>
      <c r="C13" s="215"/>
      <c r="D13" s="215"/>
      <c r="E13" s="215"/>
      <c r="F13" s="216"/>
      <c r="G13" s="193"/>
      <c r="H13" s="194"/>
      <c r="I13" s="195"/>
      <c r="J13" s="87" t="s">
        <v>98</v>
      </c>
      <c r="K13" s="89">
        <v>200</v>
      </c>
      <c r="L13" s="210"/>
      <c r="M13" s="211"/>
      <c r="N13" s="211"/>
      <c r="O13" s="212"/>
      <c r="P13" s="199">
        <f t="shared" si="0"/>
        <v>0</v>
      </c>
      <c r="Q13" s="200"/>
      <c r="R13" s="201"/>
      <c r="S13" s="202"/>
      <c r="T13" s="224" t="s">
        <v>183</v>
      </c>
      <c r="U13" s="225"/>
      <c r="V13" s="225"/>
      <c r="W13" s="225"/>
      <c r="X13" s="225"/>
      <c r="Y13" s="224"/>
      <c r="Z13" s="225"/>
      <c r="AA13" s="226"/>
      <c r="AB13" s="135" t="s">
        <v>184</v>
      </c>
      <c r="AC13" s="136">
        <v>500</v>
      </c>
      <c r="AD13" s="210"/>
      <c r="AE13" s="211"/>
      <c r="AF13" s="211"/>
      <c r="AG13" s="212"/>
      <c r="AH13" s="199">
        <f t="shared" si="1"/>
        <v>0</v>
      </c>
      <c r="AI13" s="200"/>
      <c r="AJ13" s="201"/>
      <c r="AK13" s="213"/>
      <c r="AL13" s="192" t="s">
        <v>131</v>
      </c>
      <c r="AM13" s="192"/>
      <c r="AN13" s="192"/>
      <c r="AO13" s="192"/>
      <c r="AP13" s="192"/>
      <c r="AQ13" s="221"/>
      <c r="AR13" s="222"/>
      <c r="AS13" s="223"/>
      <c r="AT13" s="90" t="s">
        <v>114</v>
      </c>
      <c r="AU13" s="89">
        <v>100</v>
      </c>
      <c r="AV13" s="210"/>
      <c r="AW13" s="211"/>
      <c r="AX13" s="211"/>
      <c r="AY13" s="212"/>
      <c r="AZ13" s="199">
        <f t="shared" si="2"/>
        <v>0</v>
      </c>
      <c r="BA13" s="200"/>
      <c r="BB13" s="201"/>
    </row>
    <row r="14" spans="1:54" ht="15" customHeight="1" x14ac:dyDescent="0.2">
      <c r="A14" s="189"/>
      <c r="B14" s="214" t="s">
        <v>164</v>
      </c>
      <c r="C14" s="215"/>
      <c r="D14" s="215"/>
      <c r="E14" s="215"/>
      <c r="F14" s="216"/>
      <c r="G14" s="193"/>
      <c r="H14" s="194"/>
      <c r="I14" s="195"/>
      <c r="J14" s="87" t="s">
        <v>98</v>
      </c>
      <c r="K14" s="89">
        <v>50</v>
      </c>
      <c r="L14" s="210"/>
      <c r="M14" s="211"/>
      <c r="N14" s="211"/>
      <c r="O14" s="212"/>
      <c r="P14" s="199">
        <f t="shared" si="0"/>
        <v>0</v>
      </c>
      <c r="Q14" s="200"/>
      <c r="R14" s="201"/>
      <c r="S14" s="202"/>
      <c r="T14" s="192" t="s">
        <v>109</v>
      </c>
      <c r="U14" s="192"/>
      <c r="V14" s="192"/>
      <c r="W14" s="192"/>
      <c r="X14" s="192"/>
      <c r="Y14" s="193"/>
      <c r="Z14" s="194"/>
      <c r="AA14" s="209"/>
      <c r="AB14" s="172" t="s">
        <v>184</v>
      </c>
      <c r="AC14" s="88">
        <v>1000</v>
      </c>
      <c r="AD14" s="210"/>
      <c r="AE14" s="211"/>
      <c r="AF14" s="211"/>
      <c r="AG14" s="212"/>
      <c r="AH14" s="199">
        <f t="shared" si="1"/>
        <v>0</v>
      </c>
      <c r="AI14" s="200"/>
      <c r="AJ14" s="201"/>
      <c r="AK14" s="213"/>
      <c r="AL14" s="214" t="s">
        <v>132</v>
      </c>
      <c r="AM14" s="215"/>
      <c r="AN14" s="215"/>
      <c r="AO14" s="215"/>
      <c r="AP14" s="216"/>
      <c r="AQ14" s="221"/>
      <c r="AR14" s="222"/>
      <c r="AS14" s="223"/>
      <c r="AT14" s="90" t="s">
        <v>98</v>
      </c>
      <c r="AU14" s="88">
        <v>500</v>
      </c>
      <c r="AV14" s="210"/>
      <c r="AW14" s="211"/>
      <c r="AX14" s="211"/>
      <c r="AY14" s="212"/>
      <c r="AZ14" s="199">
        <f t="shared" si="2"/>
        <v>0</v>
      </c>
      <c r="BA14" s="200"/>
      <c r="BB14" s="201"/>
    </row>
    <row r="15" spans="1:54" ht="15" customHeight="1" x14ac:dyDescent="0.2">
      <c r="A15" s="189"/>
      <c r="B15" s="214" t="s">
        <v>165</v>
      </c>
      <c r="C15" s="215"/>
      <c r="D15" s="215"/>
      <c r="E15" s="215"/>
      <c r="F15" s="216"/>
      <c r="G15" s="193"/>
      <c r="H15" s="194"/>
      <c r="I15" s="195"/>
      <c r="J15" s="87" t="s">
        <v>98</v>
      </c>
      <c r="K15" s="89">
        <v>100</v>
      </c>
      <c r="L15" s="210"/>
      <c r="M15" s="211"/>
      <c r="N15" s="211"/>
      <c r="O15" s="212"/>
      <c r="P15" s="199">
        <f t="shared" si="0"/>
        <v>0</v>
      </c>
      <c r="Q15" s="200"/>
      <c r="R15" s="201"/>
      <c r="S15" s="202"/>
      <c r="T15" s="214" t="s">
        <v>110</v>
      </c>
      <c r="U15" s="215"/>
      <c r="V15" s="215"/>
      <c r="W15" s="215"/>
      <c r="X15" s="216"/>
      <c r="Y15" s="193"/>
      <c r="Z15" s="194"/>
      <c r="AA15" s="209"/>
      <c r="AB15" s="172" t="s">
        <v>98</v>
      </c>
      <c r="AC15" s="89">
        <v>200</v>
      </c>
      <c r="AD15" s="210"/>
      <c r="AE15" s="211"/>
      <c r="AF15" s="211"/>
      <c r="AG15" s="212"/>
      <c r="AH15" s="199">
        <f t="shared" si="1"/>
        <v>0</v>
      </c>
      <c r="AI15" s="200"/>
      <c r="AJ15" s="201"/>
      <c r="AK15" s="213"/>
      <c r="AL15" s="214" t="s">
        <v>133</v>
      </c>
      <c r="AM15" s="215"/>
      <c r="AN15" s="215"/>
      <c r="AO15" s="215"/>
      <c r="AP15" s="216"/>
      <c r="AQ15" s="221"/>
      <c r="AR15" s="222"/>
      <c r="AS15" s="223"/>
      <c r="AT15" s="90" t="s">
        <v>98</v>
      </c>
      <c r="AU15" s="89">
        <v>500</v>
      </c>
      <c r="AV15" s="210"/>
      <c r="AW15" s="211"/>
      <c r="AX15" s="211"/>
      <c r="AY15" s="212"/>
      <c r="AZ15" s="199">
        <f t="shared" si="2"/>
        <v>0</v>
      </c>
      <c r="BA15" s="200"/>
      <c r="BB15" s="201"/>
    </row>
    <row r="16" spans="1:54" ht="15" customHeight="1" x14ac:dyDescent="0.2">
      <c r="A16" s="189"/>
      <c r="B16" s="214" t="s">
        <v>166</v>
      </c>
      <c r="C16" s="215"/>
      <c r="D16" s="215"/>
      <c r="E16" s="215"/>
      <c r="F16" s="216"/>
      <c r="G16" s="193"/>
      <c r="H16" s="194"/>
      <c r="I16" s="195"/>
      <c r="J16" s="87" t="s">
        <v>167</v>
      </c>
      <c r="K16" s="89">
        <v>100</v>
      </c>
      <c r="L16" s="210"/>
      <c r="M16" s="211"/>
      <c r="N16" s="211"/>
      <c r="O16" s="212"/>
      <c r="P16" s="199">
        <f t="shared" si="0"/>
        <v>0</v>
      </c>
      <c r="Q16" s="200"/>
      <c r="R16" s="201"/>
      <c r="S16" s="202"/>
      <c r="T16" s="214" t="s">
        <v>111</v>
      </c>
      <c r="U16" s="215"/>
      <c r="V16" s="215"/>
      <c r="W16" s="215"/>
      <c r="X16" s="216"/>
      <c r="Y16" s="193"/>
      <c r="Z16" s="194"/>
      <c r="AA16" s="209"/>
      <c r="AB16" s="172" t="s">
        <v>98</v>
      </c>
      <c r="AC16" s="89">
        <v>300</v>
      </c>
      <c r="AD16" s="210"/>
      <c r="AE16" s="211"/>
      <c r="AF16" s="211"/>
      <c r="AG16" s="212"/>
      <c r="AH16" s="199">
        <f t="shared" si="1"/>
        <v>0</v>
      </c>
      <c r="AI16" s="200"/>
      <c r="AJ16" s="201"/>
      <c r="AK16" s="213"/>
      <c r="AL16" s="192" t="s">
        <v>189</v>
      </c>
      <c r="AM16" s="192"/>
      <c r="AN16" s="192"/>
      <c r="AO16" s="192"/>
      <c r="AP16" s="192"/>
      <c r="AQ16" s="193"/>
      <c r="AR16" s="194"/>
      <c r="AS16" s="209"/>
      <c r="AT16" s="90" t="s">
        <v>190</v>
      </c>
      <c r="AU16" s="88">
        <v>1500</v>
      </c>
      <c r="AV16" s="210"/>
      <c r="AW16" s="211"/>
      <c r="AX16" s="211"/>
      <c r="AY16" s="212"/>
      <c r="AZ16" s="199">
        <f t="shared" si="2"/>
        <v>0</v>
      </c>
      <c r="BA16" s="200"/>
      <c r="BB16" s="201"/>
    </row>
    <row r="17" spans="1:54" ht="15" customHeight="1" x14ac:dyDescent="0.2">
      <c r="A17" s="189"/>
      <c r="B17" s="214" t="s">
        <v>168</v>
      </c>
      <c r="C17" s="215"/>
      <c r="D17" s="215"/>
      <c r="E17" s="215"/>
      <c r="F17" s="216"/>
      <c r="G17" s="193"/>
      <c r="H17" s="194"/>
      <c r="I17" s="195"/>
      <c r="J17" s="87" t="s">
        <v>160</v>
      </c>
      <c r="K17" s="89">
        <v>1000</v>
      </c>
      <c r="L17" s="210"/>
      <c r="M17" s="211"/>
      <c r="N17" s="211"/>
      <c r="O17" s="212"/>
      <c r="P17" s="199">
        <f t="shared" si="0"/>
        <v>0</v>
      </c>
      <c r="Q17" s="200"/>
      <c r="R17" s="201"/>
      <c r="S17" s="202"/>
      <c r="T17" s="214" t="s">
        <v>112</v>
      </c>
      <c r="U17" s="215"/>
      <c r="V17" s="215"/>
      <c r="W17" s="215"/>
      <c r="X17" s="216"/>
      <c r="Y17" s="193"/>
      <c r="Z17" s="194"/>
      <c r="AA17" s="209"/>
      <c r="AB17" s="172" t="s">
        <v>98</v>
      </c>
      <c r="AC17" s="88">
        <v>500</v>
      </c>
      <c r="AD17" s="210"/>
      <c r="AE17" s="211"/>
      <c r="AF17" s="211"/>
      <c r="AG17" s="212"/>
      <c r="AH17" s="199">
        <f t="shared" si="1"/>
        <v>0</v>
      </c>
      <c r="AI17" s="200"/>
      <c r="AJ17" s="201"/>
      <c r="AK17" s="213"/>
      <c r="AL17" s="214" t="s">
        <v>123</v>
      </c>
      <c r="AM17" s="215"/>
      <c r="AN17" s="215"/>
      <c r="AO17" s="215"/>
      <c r="AP17" s="216"/>
      <c r="AQ17" s="193"/>
      <c r="AR17" s="194"/>
      <c r="AS17" s="209"/>
      <c r="AT17" s="100" t="s">
        <v>98</v>
      </c>
      <c r="AU17" s="89">
        <v>300</v>
      </c>
      <c r="AV17" s="210"/>
      <c r="AW17" s="211"/>
      <c r="AX17" s="211"/>
      <c r="AY17" s="212"/>
      <c r="AZ17" s="199">
        <f t="shared" si="2"/>
        <v>0</v>
      </c>
      <c r="BA17" s="200"/>
      <c r="BB17" s="201"/>
    </row>
    <row r="18" spans="1:54" ht="15" customHeight="1" x14ac:dyDescent="0.2">
      <c r="A18" s="189"/>
      <c r="B18" s="214" t="s">
        <v>169</v>
      </c>
      <c r="C18" s="215"/>
      <c r="D18" s="215"/>
      <c r="E18" s="215"/>
      <c r="F18" s="216"/>
      <c r="G18" s="193"/>
      <c r="H18" s="194"/>
      <c r="I18" s="195"/>
      <c r="J18" s="87" t="s">
        <v>160</v>
      </c>
      <c r="K18" s="89">
        <v>6000</v>
      </c>
      <c r="L18" s="210"/>
      <c r="M18" s="211"/>
      <c r="N18" s="211"/>
      <c r="O18" s="212"/>
      <c r="P18" s="199">
        <f t="shared" si="0"/>
        <v>0</v>
      </c>
      <c r="Q18" s="200"/>
      <c r="R18" s="201"/>
      <c r="S18" s="202"/>
      <c r="T18" s="214" t="s">
        <v>113</v>
      </c>
      <c r="U18" s="215"/>
      <c r="V18" s="215"/>
      <c r="W18" s="215"/>
      <c r="X18" s="216"/>
      <c r="Y18" s="193"/>
      <c r="Z18" s="194"/>
      <c r="AA18" s="209"/>
      <c r="AB18" s="172" t="s">
        <v>105</v>
      </c>
      <c r="AC18" s="89">
        <v>50</v>
      </c>
      <c r="AD18" s="210"/>
      <c r="AE18" s="211"/>
      <c r="AF18" s="211"/>
      <c r="AG18" s="212"/>
      <c r="AH18" s="199">
        <f t="shared" si="1"/>
        <v>0</v>
      </c>
      <c r="AI18" s="200"/>
      <c r="AJ18" s="201"/>
      <c r="AK18" s="227" t="s">
        <v>122</v>
      </c>
      <c r="AL18" s="214" t="s">
        <v>124</v>
      </c>
      <c r="AM18" s="215"/>
      <c r="AN18" s="215"/>
      <c r="AO18" s="215"/>
      <c r="AP18" s="216"/>
      <c r="AQ18" s="193"/>
      <c r="AR18" s="194"/>
      <c r="AS18" s="209"/>
      <c r="AT18" s="100" t="s">
        <v>98</v>
      </c>
      <c r="AU18" s="89">
        <v>300</v>
      </c>
      <c r="AV18" s="210"/>
      <c r="AW18" s="211"/>
      <c r="AX18" s="211"/>
      <c r="AY18" s="212"/>
      <c r="AZ18" s="199">
        <f t="shared" si="2"/>
        <v>0</v>
      </c>
      <c r="BA18" s="200"/>
      <c r="BB18" s="201"/>
    </row>
    <row r="19" spans="1:54" ht="15" customHeight="1" x14ac:dyDescent="0.2">
      <c r="A19" s="189"/>
      <c r="B19" s="214" t="s">
        <v>170</v>
      </c>
      <c r="C19" s="215"/>
      <c r="D19" s="215"/>
      <c r="E19" s="215"/>
      <c r="F19" s="216"/>
      <c r="G19" s="221"/>
      <c r="H19" s="222"/>
      <c r="I19" s="223"/>
      <c r="J19" s="87" t="s">
        <v>167</v>
      </c>
      <c r="K19" s="89">
        <v>100</v>
      </c>
      <c r="L19" s="210"/>
      <c r="M19" s="211"/>
      <c r="N19" s="211"/>
      <c r="O19" s="212"/>
      <c r="P19" s="199">
        <f t="shared" si="0"/>
        <v>0</v>
      </c>
      <c r="Q19" s="200"/>
      <c r="R19" s="201"/>
      <c r="S19" s="202"/>
      <c r="T19" s="231" t="s">
        <v>115</v>
      </c>
      <c r="U19" s="232"/>
      <c r="V19" s="232"/>
      <c r="W19" s="232"/>
      <c r="X19" s="233"/>
      <c r="Y19" s="193"/>
      <c r="Z19" s="194"/>
      <c r="AA19" s="209"/>
      <c r="AB19" s="90" t="s">
        <v>100</v>
      </c>
      <c r="AC19" s="88">
        <v>1000</v>
      </c>
      <c r="AD19" s="210"/>
      <c r="AE19" s="211"/>
      <c r="AF19" s="211"/>
      <c r="AG19" s="212"/>
      <c r="AH19" s="199">
        <f t="shared" si="1"/>
        <v>0</v>
      </c>
      <c r="AI19" s="200"/>
      <c r="AJ19" s="201"/>
      <c r="AK19" s="228"/>
      <c r="AL19" s="214" t="s">
        <v>126</v>
      </c>
      <c r="AM19" s="215"/>
      <c r="AN19" s="215"/>
      <c r="AO19" s="215"/>
      <c r="AP19" s="216"/>
      <c r="AQ19" s="193"/>
      <c r="AR19" s="194"/>
      <c r="AS19" s="195"/>
      <c r="AT19" s="100" t="s">
        <v>98</v>
      </c>
      <c r="AU19" s="89">
        <v>300</v>
      </c>
      <c r="AV19" s="210"/>
      <c r="AW19" s="211"/>
      <c r="AX19" s="211"/>
      <c r="AY19" s="212"/>
      <c r="AZ19" s="199">
        <f t="shared" si="2"/>
        <v>0</v>
      </c>
      <c r="BA19" s="200"/>
      <c r="BB19" s="201"/>
    </row>
    <row r="20" spans="1:54" x14ac:dyDescent="0.2">
      <c r="A20" s="189"/>
      <c r="B20" s="214" t="s">
        <v>171</v>
      </c>
      <c r="C20" s="215"/>
      <c r="D20" s="215"/>
      <c r="E20" s="215"/>
      <c r="F20" s="216"/>
      <c r="G20" s="221"/>
      <c r="H20" s="222"/>
      <c r="I20" s="223"/>
      <c r="J20" s="87" t="s">
        <v>116</v>
      </c>
      <c r="K20" s="89">
        <v>1500</v>
      </c>
      <c r="L20" s="210"/>
      <c r="M20" s="211"/>
      <c r="N20" s="211"/>
      <c r="O20" s="212"/>
      <c r="P20" s="199">
        <f t="shared" si="0"/>
        <v>0</v>
      </c>
      <c r="Q20" s="200"/>
      <c r="R20" s="201"/>
      <c r="S20" s="202"/>
      <c r="T20" s="231" t="s">
        <v>117</v>
      </c>
      <c r="U20" s="232"/>
      <c r="V20" s="232"/>
      <c r="W20" s="232"/>
      <c r="X20" s="233"/>
      <c r="Y20" s="193"/>
      <c r="Z20" s="194"/>
      <c r="AA20" s="209"/>
      <c r="AB20" s="90" t="s">
        <v>98</v>
      </c>
      <c r="AC20" s="88">
        <v>1000</v>
      </c>
      <c r="AD20" s="210"/>
      <c r="AE20" s="211"/>
      <c r="AF20" s="211"/>
      <c r="AG20" s="212"/>
      <c r="AH20" s="199">
        <f t="shared" si="1"/>
        <v>0</v>
      </c>
      <c r="AI20" s="200"/>
      <c r="AJ20" s="201"/>
      <c r="AK20" s="228"/>
      <c r="AL20" s="224" t="s">
        <v>232</v>
      </c>
      <c r="AM20" s="225"/>
      <c r="AN20" s="225"/>
      <c r="AO20" s="225"/>
      <c r="AP20" s="225"/>
      <c r="AQ20" s="225"/>
      <c r="AR20" s="225"/>
      <c r="AS20" s="225"/>
      <c r="AT20" s="143" t="s">
        <v>158</v>
      </c>
      <c r="AU20" s="138">
        <v>500</v>
      </c>
      <c r="AV20" s="210"/>
      <c r="AW20" s="211"/>
      <c r="AX20" s="211"/>
      <c r="AY20" s="212"/>
      <c r="AZ20" s="199">
        <f t="shared" si="2"/>
        <v>0</v>
      </c>
      <c r="BA20" s="200"/>
      <c r="BB20" s="201"/>
    </row>
    <row r="21" spans="1:54" ht="15" customHeight="1" x14ac:dyDescent="0.2">
      <c r="A21" s="189"/>
      <c r="B21" s="214" t="s">
        <v>172</v>
      </c>
      <c r="C21" s="215"/>
      <c r="D21" s="215"/>
      <c r="E21" s="215"/>
      <c r="F21" s="216"/>
      <c r="G21" s="221"/>
      <c r="H21" s="222"/>
      <c r="I21" s="223"/>
      <c r="J21" s="87" t="s">
        <v>173</v>
      </c>
      <c r="K21" s="88">
        <v>1200</v>
      </c>
      <c r="L21" s="210"/>
      <c r="M21" s="211"/>
      <c r="N21" s="211"/>
      <c r="O21" s="212"/>
      <c r="P21" s="199">
        <f t="shared" si="0"/>
        <v>0</v>
      </c>
      <c r="Q21" s="200"/>
      <c r="R21" s="201"/>
      <c r="S21" s="202"/>
      <c r="T21" s="235" t="s">
        <v>118</v>
      </c>
      <c r="U21" s="231" t="s">
        <v>99</v>
      </c>
      <c r="V21" s="232"/>
      <c r="W21" s="232"/>
      <c r="X21" s="233"/>
      <c r="Y21" s="193"/>
      <c r="Z21" s="194"/>
      <c r="AA21" s="209"/>
      <c r="AB21" s="90" t="s">
        <v>100</v>
      </c>
      <c r="AC21" s="88">
        <v>1000</v>
      </c>
      <c r="AD21" s="210"/>
      <c r="AE21" s="211"/>
      <c r="AF21" s="211"/>
      <c r="AG21" s="212"/>
      <c r="AH21" s="199">
        <f t="shared" si="1"/>
        <v>0</v>
      </c>
      <c r="AI21" s="200"/>
      <c r="AJ21" s="201"/>
      <c r="AK21" s="228"/>
      <c r="AL21" s="231" t="s">
        <v>136</v>
      </c>
      <c r="AM21" s="232"/>
      <c r="AN21" s="232"/>
      <c r="AO21" s="232"/>
      <c r="AP21" s="233"/>
      <c r="AQ21" s="193"/>
      <c r="AR21" s="194"/>
      <c r="AS21" s="209"/>
      <c r="AT21" s="100" t="s">
        <v>192</v>
      </c>
      <c r="AU21" s="89">
        <v>200</v>
      </c>
      <c r="AV21" s="210"/>
      <c r="AW21" s="211"/>
      <c r="AX21" s="211"/>
      <c r="AY21" s="212"/>
      <c r="AZ21" s="199">
        <f t="shared" si="2"/>
        <v>0</v>
      </c>
      <c r="BA21" s="200"/>
      <c r="BB21" s="201"/>
    </row>
    <row r="22" spans="1:54" x14ac:dyDescent="0.2">
      <c r="A22" s="189"/>
      <c r="B22" s="214" t="s">
        <v>227</v>
      </c>
      <c r="C22" s="215"/>
      <c r="D22" s="215"/>
      <c r="E22" s="215"/>
      <c r="F22" s="216"/>
      <c r="G22" s="221"/>
      <c r="H22" s="222"/>
      <c r="I22" s="223"/>
      <c r="J22" s="87" t="s">
        <v>167</v>
      </c>
      <c r="K22" s="88">
        <v>50</v>
      </c>
      <c r="L22" s="210"/>
      <c r="M22" s="211"/>
      <c r="N22" s="211"/>
      <c r="O22" s="212"/>
      <c r="P22" s="199">
        <f t="shared" si="0"/>
        <v>0</v>
      </c>
      <c r="Q22" s="200"/>
      <c r="R22" s="201"/>
      <c r="S22" s="202"/>
      <c r="T22" s="236"/>
      <c r="U22" s="224" t="s">
        <v>185</v>
      </c>
      <c r="V22" s="225"/>
      <c r="W22" s="225"/>
      <c r="X22" s="225"/>
      <c r="Y22" s="225"/>
      <c r="Z22" s="225"/>
      <c r="AA22" s="225"/>
      <c r="AB22" s="137" t="s">
        <v>184</v>
      </c>
      <c r="AC22" s="136">
        <v>500</v>
      </c>
      <c r="AD22" s="210"/>
      <c r="AE22" s="211"/>
      <c r="AF22" s="211"/>
      <c r="AG22" s="212"/>
      <c r="AH22" s="199">
        <f t="shared" si="1"/>
        <v>0</v>
      </c>
      <c r="AI22" s="200"/>
      <c r="AJ22" s="201"/>
      <c r="AK22" s="228"/>
      <c r="AL22" s="214" t="s">
        <v>130</v>
      </c>
      <c r="AM22" s="215"/>
      <c r="AN22" s="215"/>
      <c r="AO22" s="215"/>
      <c r="AP22" s="216"/>
      <c r="AQ22" s="193"/>
      <c r="AR22" s="194"/>
      <c r="AS22" s="195"/>
      <c r="AT22" s="100" t="s">
        <v>98</v>
      </c>
      <c r="AU22" s="89">
        <v>100</v>
      </c>
      <c r="AV22" s="229"/>
      <c r="AW22" s="230"/>
      <c r="AX22" s="211"/>
      <c r="AY22" s="212"/>
      <c r="AZ22" s="199">
        <f t="shared" si="2"/>
        <v>0</v>
      </c>
      <c r="BA22" s="200"/>
      <c r="BB22" s="201"/>
    </row>
    <row r="23" spans="1:54" ht="15" customHeight="1" x14ac:dyDescent="0.2">
      <c r="A23" s="189"/>
      <c r="B23" s="214" t="s">
        <v>174</v>
      </c>
      <c r="C23" s="215"/>
      <c r="D23" s="215"/>
      <c r="E23" s="215"/>
      <c r="F23" s="216"/>
      <c r="G23" s="221"/>
      <c r="H23" s="222"/>
      <c r="I23" s="223"/>
      <c r="J23" s="87" t="s">
        <v>116</v>
      </c>
      <c r="K23" s="89">
        <v>1000</v>
      </c>
      <c r="L23" s="210"/>
      <c r="M23" s="211"/>
      <c r="N23" s="211"/>
      <c r="O23" s="212"/>
      <c r="P23" s="199">
        <f t="shared" si="0"/>
        <v>0</v>
      </c>
      <c r="Q23" s="200"/>
      <c r="R23" s="201"/>
      <c r="S23" s="202"/>
      <c r="T23" s="236"/>
      <c r="U23" s="231" t="s">
        <v>103</v>
      </c>
      <c r="V23" s="232"/>
      <c r="W23" s="232"/>
      <c r="X23" s="233"/>
      <c r="Y23" s="234"/>
      <c r="Z23" s="234"/>
      <c r="AA23" s="234"/>
      <c r="AB23" s="90" t="s">
        <v>102</v>
      </c>
      <c r="AC23" s="89">
        <v>600</v>
      </c>
      <c r="AD23" s="210"/>
      <c r="AE23" s="211"/>
      <c r="AF23" s="211"/>
      <c r="AG23" s="212"/>
      <c r="AH23" s="199">
        <f t="shared" si="1"/>
        <v>0</v>
      </c>
      <c r="AI23" s="200"/>
      <c r="AJ23" s="201"/>
      <c r="AK23" s="228"/>
      <c r="AL23" s="214" t="s">
        <v>193</v>
      </c>
      <c r="AM23" s="215"/>
      <c r="AN23" s="215"/>
      <c r="AO23" s="215"/>
      <c r="AP23" s="216"/>
      <c r="AQ23" s="193"/>
      <c r="AR23" s="194"/>
      <c r="AS23" s="195"/>
      <c r="AT23" s="100" t="s">
        <v>191</v>
      </c>
      <c r="AU23" s="88">
        <v>500</v>
      </c>
      <c r="AV23" s="210"/>
      <c r="AW23" s="211"/>
      <c r="AX23" s="211"/>
      <c r="AY23" s="212"/>
      <c r="AZ23" s="199">
        <f t="shared" si="2"/>
        <v>0</v>
      </c>
      <c r="BA23" s="200"/>
      <c r="BB23" s="201"/>
    </row>
    <row r="24" spans="1:54" x14ac:dyDescent="0.2">
      <c r="A24" s="189"/>
      <c r="B24" s="214" t="s">
        <v>175</v>
      </c>
      <c r="C24" s="215"/>
      <c r="D24" s="215"/>
      <c r="E24" s="215"/>
      <c r="F24" s="216"/>
      <c r="G24" s="221"/>
      <c r="H24" s="222"/>
      <c r="I24" s="223"/>
      <c r="J24" s="87" t="s">
        <v>176</v>
      </c>
      <c r="K24" s="89">
        <v>500</v>
      </c>
      <c r="L24" s="210"/>
      <c r="M24" s="211"/>
      <c r="N24" s="211"/>
      <c r="O24" s="212"/>
      <c r="P24" s="199">
        <f t="shared" si="0"/>
        <v>0</v>
      </c>
      <c r="Q24" s="200"/>
      <c r="R24" s="201"/>
      <c r="S24" s="202"/>
      <c r="T24" s="236"/>
      <c r="U24" s="231" t="s">
        <v>119</v>
      </c>
      <c r="V24" s="232"/>
      <c r="W24" s="232"/>
      <c r="X24" s="233"/>
      <c r="Y24" s="234"/>
      <c r="Z24" s="234"/>
      <c r="AA24" s="234"/>
      <c r="AB24" s="90" t="s">
        <v>184</v>
      </c>
      <c r="AC24" s="89">
        <v>500</v>
      </c>
      <c r="AD24" s="210"/>
      <c r="AE24" s="211"/>
      <c r="AF24" s="211"/>
      <c r="AG24" s="212"/>
      <c r="AH24" s="199">
        <f t="shared" si="1"/>
        <v>0</v>
      </c>
      <c r="AI24" s="200"/>
      <c r="AJ24" s="201"/>
      <c r="AK24" s="228"/>
      <c r="AL24" s="214"/>
      <c r="AM24" s="215"/>
      <c r="AN24" s="215"/>
      <c r="AO24" s="215"/>
      <c r="AP24" s="216"/>
      <c r="AQ24" s="193"/>
      <c r="AR24" s="194"/>
      <c r="AS24" s="195"/>
      <c r="AT24" s="100"/>
      <c r="AU24" s="89"/>
      <c r="AV24" s="210"/>
      <c r="AW24" s="211"/>
      <c r="AX24" s="211"/>
      <c r="AY24" s="212"/>
      <c r="AZ24" s="199">
        <f t="shared" si="2"/>
        <v>0</v>
      </c>
      <c r="BA24" s="200"/>
      <c r="BB24" s="201"/>
    </row>
    <row r="25" spans="1:54" x14ac:dyDescent="0.2">
      <c r="A25" s="189"/>
      <c r="B25" s="192" t="s">
        <v>177</v>
      </c>
      <c r="C25" s="192"/>
      <c r="D25" s="192"/>
      <c r="E25" s="192"/>
      <c r="F25" s="192"/>
      <c r="G25" s="221"/>
      <c r="H25" s="222"/>
      <c r="I25" s="223"/>
      <c r="J25" s="87" t="s">
        <v>178</v>
      </c>
      <c r="K25" s="89">
        <v>100</v>
      </c>
      <c r="L25" s="210"/>
      <c r="M25" s="211"/>
      <c r="N25" s="211"/>
      <c r="O25" s="212"/>
      <c r="P25" s="199">
        <f t="shared" si="0"/>
        <v>0</v>
      </c>
      <c r="Q25" s="200"/>
      <c r="R25" s="201"/>
      <c r="S25" s="202"/>
      <c r="T25" s="236"/>
      <c r="U25" s="231" t="s">
        <v>120</v>
      </c>
      <c r="V25" s="232"/>
      <c r="W25" s="232"/>
      <c r="X25" s="233"/>
      <c r="Y25" s="234"/>
      <c r="Z25" s="234"/>
      <c r="AA25" s="234"/>
      <c r="AB25" s="90" t="s">
        <v>184</v>
      </c>
      <c r="AC25" s="89">
        <v>500</v>
      </c>
      <c r="AD25" s="210"/>
      <c r="AE25" s="211"/>
      <c r="AF25" s="211"/>
      <c r="AG25" s="212"/>
      <c r="AH25" s="199">
        <f t="shared" si="1"/>
        <v>0</v>
      </c>
      <c r="AI25" s="200"/>
      <c r="AJ25" s="201"/>
      <c r="AK25" s="228"/>
      <c r="AL25" s="214"/>
      <c r="AM25" s="215"/>
      <c r="AN25" s="215"/>
      <c r="AO25" s="215"/>
      <c r="AP25" s="216"/>
      <c r="AQ25" s="193"/>
      <c r="AR25" s="194"/>
      <c r="AS25" s="195"/>
      <c r="AT25" s="100"/>
      <c r="AU25" s="89"/>
      <c r="AV25" s="210"/>
      <c r="AW25" s="211"/>
      <c r="AX25" s="211"/>
      <c r="AY25" s="212"/>
      <c r="AZ25" s="199">
        <f t="shared" si="2"/>
        <v>0</v>
      </c>
      <c r="BA25" s="200"/>
      <c r="BB25" s="201"/>
    </row>
    <row r="26" spans="1:54" x14ac:dyDescent="0.2">
      <c r="A26" s="189"/>
      <c r="B26" s="214" t="s">
        <v>179</v>
      </c>
      <c r="C26" s="215"/>
      <c r="D26" s="215"/>
      <c r="E26" s="215"/>
      <c r="F26" s="216"/>
      <c r="G26" s="221"/>
      <c r="H26" s="222"/>
      <c r="I26" s="223"/>
      <c r="J26" s="87" t="s">
        <v>167</v>
      </c>
      <c r="K26" s="89">
        <v>100</v>
      </c>
      <c r="L26" s="210"/>
      <c r="M26" s="211"/>
      <c r="N26" s="211"/>
      <c r="O26" s="212"/>
      <c r="P26" s="199">
        <f t="shared" si="0"/>
        <v>0</v>
      </c>
      <c r="Q26" s="200"/>
      <c r="R26" s="201"/>
      <c r="S26" s="202"/>
      <c r="T26" s="133"/>
      <c r="U26" s="231" t="s">
        <v>107</v>
      </c>
      <c r="V26" s="232"/>
      <c r="W26" s="232"/>
      <c r="X26" s="233"/>
      <c r="Y26" s="234"/>
      <c r="Z26" s="234"/>
      <c r="AA26" s="234"/>
      <c r="AB26" s="90" t="s">
        <v>102</v>
      </c>
      <c r="AC26" s="89">
        <v>600</v>
      </c>
      <c r="AD26" s="210"/>
      <c r="AE26" s="211"/>
      <c r="AF26" s="211"/>
      <c r="AG26" s="212"/>
      <c r="AH26" s="199">
        <f t="shared" si="1"/>
        <v>0</v>
      </c>
      <c r="AI26" s="200"/>
      <c r="AJ26" s="201"/>
      <c r="AK26" s="228"/>
      <c r="AL26" s="214"/>
      <c r="AM26" s="215"/>
      <c r="AN26" s="215"/>
      <c r="AO26" s="215"/>
      <c r="AP26" s="216"/>
      <c r="AQ26" s="193"/>
      <c r="AR26" s="194"/>
      <c r="AS26" s="195"/>
      <c r="AT26" s="100"/>
      <c r="AU26" s="89"/>
      <c r="AV26" s="210"/>
      <c r="AW26" s="211"/>
      <c r="AX26" s="211"/>
      <c r="AY26" s="212"/>
      <c r="AZ26" s="199">
        <f t="shared" si="2"/>
        <v>0</v>
      </c>
      <c r="BA26" s="200"/>
      <c r="BB26" s="201"/>
    </row>
    <row r="27" spans="1:54" x14ac:dyDescent="0.2">
      <c r="A27" s="189"/>
      <c r="B27" s="214" t="s">
        <v>180</v>
      </c>
      <c r="C27" s="215"/>
      <c r="D27" s="215"/>
      <c r="E27" s="215"/>
      <c r="F27" s="216"/>
      <c r="G27" s="221"/>
      <c r="H27" s="222"/>
      <c r="I27" s="223"/>
      <c r="J27" s="87" t="s">
        <v>181</v>
      </c>
      <c r="K27" s="89">
        <v>50</v>
      </c>
      <c r="L27" s="210"/>
      <c r="M27" s="211"/>
      <c r="N27" s="211"/>
      <c r="O27" s="212"/>
      <c r="P27" s="199">
        <f t="shared" si="0"/>
        <v>0</v>
      </c>
      <c r="Q27" s="200"/>
      <c r="R27" s="201"/>
      <c r="S27" s="202"/>
      <c r="T27" s="133"/>
      <c r="U27" s="240" t="s">
        <v>183</v>
      </c>
      <c r="V27" s="240"/>
      <c r="W27" s="240"/>
      <c r="X27" s="240"/>
      <c r="Y27" s="240"/>
      <c r="Z27" s="240"/>
      <c r="AA27" s="240"/>
      <c r="AB27" s="139" t="s">
        <v>184</v>
      </c>
      <c r="AC27" s="140">
        <v>300</v>
      </c>
      <c r="AD27" s="210"/>
      <c r="AE27" s="211"/>
      <c r="AF27" s="211"/>
      <c r="AG27" s="212"/>
      <c r="AH27" s="199">
        <f t="shared" si="1"/>
        <v>0</v>
      </c>
      <c r="AI27" s="200"/>
      <c r="AJ27" s="201"/>
      <c r="AK27" s="228"/>
      <c r="AL27" s="214"/>
      <c r="AM27" s="215"/>
      <c r="AN27" s="215"/>
      <c r="AO27" s="215"/>
      <c r="AP27" s="216"/>
      <c r="AQ27" s="193"/>
      <c r="AR27" s="194"/>
      <c r="AS27" s="195"/>
      <c r="AT27" s="100"/>
      <c r="AU27" s="89"/>
      <c r="AV27" s="210"/>
      <c r="AW27" s="211"/>
      <c r="AX27" s="211"/>
      <c r="AY27" s="212"/>
      <c r="AZ27" s="199">
        <f t="shared" si="2"/>
        <v>0</v>
      </c>
      <c r="BA27" s="200"/>
      <c r="BB27" s="201"/>
    </row>
    <row r="28" spans="1:54" x14ac:dyDescent="0.2">
      <c r="A28" s="190"/>
      <c r="B28" s="192" t="s">
        <v>228</v>
      </c>
      <c r="C28" s="192"/>
      <c r="D28" s="192"/>
      <c r="E28" s="192"/>
      <c r="F28" s="192"/>
      <c r="G28" s="221"/>
      <c r="H28" s="222"/>
      <c r="I28" s="223"/>
      <c r="J28" s="87" t="s">
        <v>182</v>
      </c>
      <c r="K28" s="89">
        <v>100</v>
      </c>
      <c r="L28" s="210"/>
      <c r="M28" s="211"/>
      <c r="N28" s="211"/>
      <c r="O28" s="212"/>
      <c r="P28" s="199">
        <f t="shared" si="0"/>
        <v>0</v>
      </c>
      <c r="Q28" s="200"/>
      <c r="R28" s="201"/>
      <c r="S28" s="202"/>
      <c r="T28" s="134"/>
      <c r="U28" s="237"/>
      <c r="V28" s="238"/>
      <c r="W28" s="238"/>
      <c r="X28" s="239"/>
      <c r="Y28" s="237"/>
      <c r="Z28" s="238"/>
      <c r="AA28" s="239"/>
      <c r="AB28" s="141"/>
      <c r="AC28" s="142"/>
      <c r="AD28" s="253"/>
      <c r="AE28" s="254"/>
      <c r="AF28" s="254"/>
      <c r="AG28" s="255"/>
      <c r="AH28" s="199">
        <f t="shared" si="1"/>
        <v>0</v>
      </c>
      <c r="AI28" s="200"/>
      <c r="AJ28" s="201"/>
      <c r="AK28" s="228"/>
      <c r="AL28" s="214"/>
      <c r="AM28" s="215"/>
      <c r="AN28" s="215"/>
      <c r="AO28" s="215"/>
      <c r="AP28" s="216"/>
      <c r="AQ28" s="193"/>
      <c r="AR28" s="194"/>
      <c r="AS28" s="195"/>
      <c r="AT28" s="100"/>
      <c r="AU28" s="89"/>
      <c r="AV28" s="210"/>
      <c r="AW28" s="211"/>
      <c r="AX28" s="211"/>
      <c r="AY28" s="212"/>
      <c r="AZ28" s="199">
        <f t="shared" si="2"/>
        <v>0</v>
      </c>
      <c r="BA28" s="200"/>
      <c r="BB28" s="201"/>
    </row>
    <row r="29" spans="1:54" ht="26.25" customHeight="1" x14ac:dyDescent="0.2">
      <c r="A29" s="91"/>
      <c r="B29" s="92"/>
      <c r="C29" s="92"/>
      <c r="D29" s="92"/>
      <c r="E29" s="92"/>
      <c r="F29" s="92"/>
      <c r="G29" s="93"/>
      <c r="H29" s="93"/>
      <c r="I29" s="94"/>
      <c r="J29" s="95"/>
      <c r="K29" s="95"/>
      <c r="L29" s="93"/>
      <c r="M29" s="93"/>
      <c r="N29" s="93"/>
      <c r="O29" s="93"/>
      <c r="P29" s="93"/>
      <c r="Q29" s="93"/>
      <c r="R29" s="93"/>
      <c r="S29" s="91"/>
      <c r="T29" s="96"/>
      <c r="U29" s="97"/>
      <c r="V29" s="97"/>
      <c r="W29" s="97"/>
      <c r="X29" s="97"/>
      <c r="Y29" s="98"/>
      <c r="Z29" s="98"/>
      <c r="AA29" s="99"/>
      <c r="AB29" s="99"/>
      <c r="AC29" s="99"/>
      <c r="AD29" s="93"/>
      <c r="AE29" s="93"/>
      <c r="AF29" s="93"/>
      <c r="AG29" s="93"/>
      <c r="AH29" s="93"/>
      <c r="AI29" s="93"/>
      <c r="AJ29" s="93"/>
      <c r="AK29" s="247" t="s">
        <v>138</v>
      </c>
      <c r="AL29" s="248"/>
      <c r="AM29" s="248"/>
      <c r="AN29" s="248"/>
      <c r="AO29" s="248"/>
      <c r="AP29" s="248"/>
      <c r="AQ29" s="249">
        <f>SUM(P6:R28,AH6:AJ28,AZ6:BB28)</f>
        <v>0</v>
      </c>
      <c r="AR29" s="249"/>
      <c r="AS29" s="249"/>
      <c r="AT29" s="249"/>
      <c r="AU29" s="249"/>
      <c r="AV29" s="249"/>
      <c r="AW29" s="249"/>
      <c r="AX29" s="249"/>
      <c r="AY29" s="249"/>
      <c r="AZ29" s="45"/>
      <c r="BA29" s="45" t="s">
        <v>84</v>
      </c>
      <c r="BB29" s="46"/>
    </row>
    <row r="30" spans="1:54" x14ac:dyDescent="0.2">
      <c r="A30" s="101"/>
      <c r="B30" s="102"/>
      <c r="C30" s="102"/>
      <c r="D30" s="173"/>
      <c r="E30" s="173"/>
      <c r="F30" s="173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44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</row>
    <row r="31" spans="1:54" x14ac:dyDescent="0.2">
      <c r="A31" s="27"/>
      <c r="B31" s="27"/>
      <c r="C31" s="27"/>
      <c r="D31" s="174"/>
      <c r="E31" s="174"/>
      <c r="F31" s="174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5"/>
      <c r="AK31" s="146" t="s">
        <v>194</v>
      </c>
      <c r="AL31" s="147"/>
      <c r="AM31" s="147"/>
      <c r="AN31" s="147"/>
      <c r="AO31" s="147"/>
      <c r="AP31" s="147"/>
      <c r="AQ31" s="147"/>
      <c r="AR31" s="148"/>
      <c r="AU31" s="27" t="s">
        <v>196</v>
      </c>
      <c r="AV31" s="25"/>
      <c r="AW31" s="25"/>
      <c r="AX31" s="25"/>
      <c r="AY31" s="25"/>
      <c r="AZ31" s="25"/>
      <c r="BA31" s="25"/>
      <c r="BB31" s="25"/>
    </row>
    <row r="32" spans="1:54" ht="24.95" customHeight="1" x14ac:dyDescent="0.2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1"/>
      <c r="AB32" s="251"/>
      <c r="AC32" s="251"/>
      <c r="AD32" s="251"/>
      <c r="AE32" s="252"/>
      <c r="AF32" s="252"/>
      <c r="AG32" s="252"/>
      <c r="AH32" s="252"/>
      <c r="AI32" s="252"/>
      <c r="AJ32" s="145"/>
      <c r="AK32" s="241">
        <f>ROUND(AQ29*0.5,-1)</f>
        <v>0</v>
      </c>
      <c r="AL32" s="242"/>
      <c r="AM32" s="242"/>
      <c r="AN32" s="242"/>
      <c r="AO32" s="242"/>
      <c r="AP32" s="242"/>
      <c r="AQ32" s="242"/>
      <c r="AR32" s="149" t="s">
        <v>84</v>
      </c>
      <c r="AU32" s="243">
        <f>AQ29</f>
        <v>0</v>
      </c>
      <c r="AV32" s="244"/>
      <c r="AW32" s="244"/>
      <c r="AX32" s="244"/>
      <c r="AY32" s="244"/>
      <c r="AZ32" s="244"/>
      <c r="BA32" s="244"/>
      <c r="BB32" s="103" t="s">
        <v>84</v>
      </c>
    </row>
    <row r="33" spans="1:54" x14ac:dyDescent="0.2">
      <c r="AK33" s="150"/>
      <c r="AL33" s="151"/>
      <c r="AM33" s="151"/>
      <c r="AN33" s="151"/>
      <c r="AO33" s="151"/>
      <c r="AP33" s="151"/>
      <c r="AQ33" s="151"/>
      <c r="AR33" s="152"/>
    </row>
    <row r="34" spans="1:54" x14ac:dyDescent="0.2">
      <c r="A34" s="25"/>
      <c r="B34" s="25"/>
      <c r="C34" s="25"/>
      <c r="D34" s="109"/>
      <c r="E34" s="109"/>
      <c r="F34" s="109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153" t="s">
        <v>85</v>
      </c>
      <c r="AL34" s="154"/>
      <c r="AM34" s="154"/>
      <c r="AN34" s="154"/>
      <c r="AO34" s="154"/>
      <c r="AP34" s="154"/>
      <c r="AQ34" s="154"/>
      <c r="AR34" s="155"/>
      <c r="AU34" s="27" t="s">
        <v>195</v>
      </c>
      <c r="AV34" s="25"/>
      <c r="AW34" s="25"/>
      <c r="AX34" s="25"/>
      <c r="AY34" s="25"/>
      <c r="AZ34" s="25"/>
      <c r="BA34" s="25"/>
      <c r="BB34" s="25"/>
    </row>
    <row r="35" spans="1:54" ht="24.95" customHeight="1" x14ac:dyDescent="0.2">
      <c r="A35" s="25"/>
      <c r="B35" s="25"/>
      <c r="C35" s="25"/>
      <c r="D35" s="109"/>
      <c r="E35" s="109"/>
      <c r="F35" s="109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41">
        <f>ROUND(AK32*0.8,-1)</f>
        <v>0</v>
      </c>
      <c r="AL35" s="242"/>
      <c r="AM35" s="242"/>
      <c r="AN35" s="242"/>
      <c r="AO35" s="242"/>
      <c r="AP35" s="242"/>
      <c r="AQ35" s="242"/>
      <c r="AR35" s="149" t="s">
        <v>84</v>
      </c>
      <c r="AU35" s="243">
        <f>AU32*0.8</f>
        <v>0</v>
      </c>
      <c r="AV35" s="244"/>
      <c r="AW35" s="244"/>
      <c r="AX35" s="244"/>
      <c r="AY35" s="244"/>
      <c r="AZ35" s="244"/>
      <c r="BA35" s="244"/>
      <c r="BB35" s="103" t="s">
        <v>84</v>
      </c>
    </row>
    <row r="36" spans="1:54" x14ac:dyDescent="0.2">
      <c r="AK36" s="150"/>
      <c r="AL36" s="151"/>
      <c r="AM36" s="151"/>
      <c r="AN36" s="151"/>
      <c r="AO36" s="151"/>
      <c r="AP36" s="151"/>
      <c r="AQ36" s="151"/>
      <c r="AR36" s="152"/>
    </row>
    <row r="37" spans="1:54" x14ac:dyDescent="0.2">
      <c r="AK37" s="153" t="s">
        <v>82</v>
      </c>
      <c r="AL37" s="154"/>
      <c r="AM37" s="154"/>
      <c r="AN37" s="154"/>
      <c r="AO37" s="154"/>
      <c r="AP37" s="154"/>
      <c r="AQ37" s="154"/>
      <c r="AR37" s="155"/>
      <c r="AU37" s="27" t="s">
        <v>195</v>
      </c>
      <c r="AV37" s="25"/>
      <c r="AW37" s="25"/>
      <c r="AX37" s="25"/>
      <c r="AY37" s="25"/>
      <c r="AZ37" s="25"/>
      <c r="BA37" s="25"/>
      <c r="BB37" s="25"/>
    </row>
    <row r="38" spans="1:54" ht="24.95" customHeight="1" x14ac:dyDescent="0.2">
      <c r="AK38" s="245">
        <f>ROUND(AK32*0.5,-1)</f>
        <v>0</v>
      </c>
      <c r="AL38" s="246"/>
      <c r="AM38" s="246"/>
      <c r="AN38" s="246"/>
      <c r="AO38" s="246"/>
      <c r="AP38" s="246"/>
      <c r="AQ38" s="246"/>
      <c r="AR38" s="156" t="s">
        <v>84</v>
      </c>
      <c r="AU38" s="243">
        <f>AU32*0.2</f>
        <v>0</v>
      </c>
      <c r="AV38" s="244"/>
      <c r="AW38" s="244"/>
      <c r="AX38" s="244"/>
      <c r="AY38" s="244"/>
      <c r="AZ38" s="244"/>
      <c r="BA38" s="244"/>
      <c r="BB38" s="103" t="s">
        <v>84</v>
      </c>
    </row>
  </sheetData>
  <sheetProtection sheet="1" objects="1" scenarios="1"/>
  <mergeCells count="375">
    <mergeCell ref="AK35:AQ35"/>
    <mergeCell ref="AU35:BA35"/>
    <mergeCell ref="AK38:AQ38"/>
    <mergeCell ref="AU38:BA38"/>
    <mergeCell ref="AX28:AY28"/>
    <mergeCell ref="AZ28:BB28"/>
    <mergeCell ref="AK29:AP29"/>
    <mergeCell ref="AQ29:AY29"/>
    <mergeCell ref="A32:Z32"/>
    <mergeCell ref="AA32:AD32"/>
    <mergeCell ref="AE32:AI32"/>
    <mergeCell ref="AK32:AQ32"/>
    <mergeCell ref="AU32:BA32"/>
    <mergeCell ref="AD28:AE28"/>
    <mergeCell ref="AF28:AG28"/>
    <mergeCell ref="AH28:AJ28"/>
    <mergeCell ref="AL28:AP28"/>
    <mergeCell ref="AQ28:AS28"/>
    <mergeCell ref="AV28:AW28"/>
    <mergeCell ref="AV27:AW27"/>
    <mergeCell ref="AX27:AY27"/>
    <mergeCell ref="AZ27:BB27"/>
    <mergeCell ref="B28:F28"/>
    <mergeCell ref="G28:I28"/>
    <mergeCell ref="L28:M28"/>
    <mergeCell ref="N28:O28"/>
    <mergeCell ref="P28:R28"/>
    <mergeCell ref="U28:X28"/>
    <mergeCell ref="Y28:AA28"/>
    <mergeCell ref="Y27:AA27"/>
    <mergeCell ref="AD27:AE27"/>
    <mergeCell ref="AF27:AG27"/>
    <mergeCell ref="AH27:AJ27"/>
    <mergeCell ref="AL27:AP27"/>
    <mergeCell ref="AQ27:AS27"/>
    <mergeCell ref="B27:F27"/>
    <mergeCell ref="G27:I27"/>
    <mergeCell ref="L27:M27"/>
    <mergeCell ref="N27:O27"/>
    <mergeCell ref="P27:R27"/>
    <mergeCell ref="U27:X27"/>
    <mergeCell ref="AX26:AY26"/>
    <mergeCell ref="AZ26:BB26"/>
    <mergeCell ref="AZ25:BB25"/>
    <mergeCell ref="B26:F26"/>
    <mergeCell ref="G26:I26"/>
    <mergeCell ref="L26:M26"/>
    <mergeCell ref="N26:O26"/>
    <mergeCell ref="P26:R26"/>
    <mergeCell ref="U26:X26"/>
    <mergeCell ref="Y26:AA26"/>
    <mergeCell ref="AD26:AE26"/>
    <mergeCell ref="AF26:AG26"/>
    <mergeCell ref="AF25:AG25"/>
    <mergeCell ref="AH25:AJ25"/>
    <mergeCell ref="AL25:AP25"/>
    <mergeCell ref="AQ25:AS25"/>
    <mergeCell ref="AV25:AW25"/>
    <mergeCell ref="AX25:AY25"/>
    <mergeCell ref="AZ23:BB23"/>
    <mergeCell ref="B24:F24"/>
    <mergeCell ref="G24:I24"/>
    <mergeCell ref="L24:M24"/>
    <mergeCell ref="N24:O24"/>
    <mergeCell ref="P24:R24"/>
    <mergeCell ref="U24:X24"/>
    <mergeCell ref="Y24:AA24"/>
    <mergeCell ref="Y23:AA23"/>
    <mergeCell ref="AD23:AE23"/>
    <mergeCell ref="AF23:AG23"/>
    <mergeCell ref="AH23:AJ23"/>
    <mergeCell ref="AL23:AP23"/>
    <mergeCell ref="AQ23:AS23"/>
    <mergeCell ref="B23:F23"/>
    <mergeCell ref="G23:I23"/>
    <mergeCell ref="L23:M23"/>
    <mergeCell ref="N23:O23"/>
    <mergeCell ref="P23:R23"/>
    <mergeCell ref="U23:X23"/>
    <mergeCell ref="AX24:AY24"/>
    <mergeCell ref="AZ24:BB24"/>
    <mergeCell ref="AF24:AG24"/>
    <mergeCell ref="AH24:AJ24"/>
    <mergeCell ref="AZ22:BB22"/>
    <mergeCell ref="AZ21:BB21"/>
    <mergeCell ref="B22:F22"/>
    <mergeCell ref="G22:I22"/>
    <mergeCell ref="L22:M22"/>
    <mergeCell ref="N22:O22"/>
    <mergeCell ref="P22:R22"/>
    <mergeCell ref="U22:X22"/>
    <mergeCell ref="Y22:AA22"/>
    <mergeCell ref="AD22:AE22"/>
    <mergeCell ref="AF22:AG22"/>
    <mergeCell ref="AF21:AG21"/>
    <mergeCell ref="AH21:AJ21"/>
    <mergeCell ref="AL21:AP21"/>
    <mergeCell ref="AQ21:AS21"/>
    <mergeCell ref="AV21:AW21"/>
    <mergeCell ref="AX21:AY21"/>
    <mergeCell ref="B21:F21"/>
    <mergeCell ref="G21:I21"/>
    <mergeCell ref="L21:M21"/>
    <mergeCell ref="N21:O21"/>
    <mergeCell ref="P21:R21"/>
    <mergeCell ref="T21:T25"/>
    <mergeCell ref="U21:X21"/>
    <mergeCell ref="Y21:AA21"/>
    <mergeCell ref="AD21:AE21"/>
    <mergeCell ref="B25:F25"/>
    <mergeCell ref="G25:I25"/>
    <mergeCell ref="L25:M25"/>
    <mergeCell ref="N25:O25"/>
    <mergeCell ref="P25:R25"/>
    <mergeCell ref="U25:X25"/>
    <mergeCell ref="Y25:AA25"/>
    <mergeCell ref="AD25:AE25"/>
    <mergeCell ref="AD24:AE24"/>
    <mergeCell ref="AZ19:BB19"/>
    <mergeCell ref="B20:F20"/>
    <mergeCell ref="G20:I20"/>
    <mergeCell ref="L20:M20"/>
    <mergeCell ref="N20:O20"/>
    <mergeCell ref="P20:R20"/>
    <mergeCell ref="T20:X20"/>
    <mergeCell ref="Y20:AA20"/>
    <mergeCell ref="AD20:AE20"/>
    <mergeCell ref="AZ20:BB20"/>
    <mergeCell ref="AF20:AG20"/>
    <mergeCell ref="AH20:AJ20"/>
    <mergeCell ref="AL20:AP20"/>
    <mergeCell ref="AQ20:AS20"/>
    <mergeCell ref="AV20:AW20"/>
    <mergeCell ref="AX20:AY20"/>
    <mergeCell ref="B19:F19"/>
    <mergeCell ref="G19:I19"/>
    <mergeCell ref="L19:M19"/>
    <mergeCell ref="N19:O19"/>
    <mergeCell ref="P19:R19"/>
    <mergeCell ref="T19:X19"/>
    <mergeCell ref="Y19:AA19"/>
    <mergeCell ref="AD19:AE19"/>
    <mergeCell ref="AL18:AP18"/>
    <mergeCell ref="AQ18:AS18"/>
    <mergeCell ref="AV18:AW18"/>
    <mergeCell ref="AX18:AY18"/>
    <mergeCell ref="AH19:AJ19"/>
    <mergeCell ref="AL19:AP19"/>
    <mergeCell ref="AQ19:AS19"/>
    <mergeCell ref="AV19:AW19"/>
    <mergeCell ref="AX19:AY19"/>
    <mergeCell ref="AK18:AK28"/>
    <mergeCell ref="AH22:AJ22"/>
    <mergeCell ref="AL22:AP22"/>
    <mergeCell ref="AQ22:AS22"/>
    <mergeCell ref="AV22:AW22"/>
    <mergeCell ref="AX22:AY22"/>
    <mergeCell ref="AV23:AW23"/>
    <mergeCell ref="AX23:AY23"/>
    <mergeCell ref="AL24:AP24"/>
    <mergeCell ref="AQ24:AS24"/>
    <mergeCell ref="AV24:AW24"/>
    <mergeCell ref="AH26:AJ26"/>
    <mergeCell ref="AL26:AP26"/>
    <mergeCell ref="AQ26:AS26"/>
    <mergeCell ref="AV26:AW26"/>
    <mergeCell ref="AF19:AG19"/>
    <mergeCell ref="AF16:AG16"/>
    <mergeCell ref="AH16:AJ16"/>
    <mergeCell ref="AL16:AP16"/>
    <mergeCell ref="AQ16:AS16"/>
    <mergeCell ref="AV16:AW16"/>
    <mergeCell ref="AZ17:BB17"/>
    <mergeCell ref="B18:F18"/>
    <mergeCell ref="G18:I18"/>
    <mergeCell ref="L18:M18"/>
    <mergeCell ref="N18:O18"/>
    <mergeCell ref="P18:R18"/>
    <mergeCell ref="T18:X18"/>
    <mergeCell ref="Y18:AA18"/>
    <mergeCell ref="AD18:AE18"/>
    <mergeCell ref="AF18:AG18"/>
    <mergeCell ref="AF17:AG17"/>
    <mergeCell ref="AH17:AJ17"/>
    <mergeCell ref="AL17:AP17"/>
    <mergeCell ref="AQ17:AS17"/>
    <mergeCell ref="AV17:AW17"/>
    <mergeCell ref="AX17:AY17"/>
    <mergeCell ref="AZ18:BB18"/>
    <mergeCell ref="AH18:AJ18"/>
    <mergeCell ref="P15:R15"/>
    <mergeCell ref="T15:X15"/>
    <mergeCell ref="AX16:AY16"/>
    <mergeCell ref="AZ16:BB16"/>
    <mergeCell ref="B17:F17"/>
    <mergeCell ref="G17:I17"/>
    <mergeCell ref="L17:M17"/>
    <mergeCell ref="N17:O17"/>
    <mergeCell ref="P17:R17"/>
    <mergeCell ref="T17:X17"/>
    <mergeCell ref="Y17:AA17"/>
    <mergeCell ref="AD17:AE17"/>
    <mergeCell ref="AD16:AE16"/>
    <mergeCell ref="L13:M13"/>
    <mergeCell ref="N13:O13"/>
    <mergeCell ref="P13:R13"/>
    <mergeCell ref="T13:X13"/>
    <mergeCell ref="AV15:AW15"/>
    <mergeCell ref="AX15:AY15"/>
    <mergeCell ref="AZ15:BB15"/>
    <mergeCell ref="B16:F16"/>
    <mergeCell ref="G16:I16"/>
    <mergeCell ref="L16:M16"/>
    <mergeCell ref="N16:O16"/>
    <mergeCell ref="P16:R16"/>
    <mergeCell ref="T16:X16"/>
    <mergeCell ref="Y16:AA16"/>
    <mergeCell ref="Y15:AA15"/>
    <mergeCell ref="AD15:AE15"/>
    <mergeCell ref="AF15:AG15"/>
    <mergeCell ref="AH15:AJ15"/>
    <mergeCell ref="AL15:AP15"/>
    <mergeCell ref="AQ15:AS15"/>
    <mergeCell ref="B15:F15"/>
    <mergeCell ref="G15:I15"/>
    <mergeCell ref="L15:M15"/>
    <mergeCell ref="N15:O15"/>
    <mergeCell ref="AH14:AJ14"/>
    <mergeCell ref="AL14:AP14"/>
    <mergeCell ref="AQ14:AS14"/>
    <mergeCell ref="AV14:AW14"/>
    <mergeCell ref="AX14:AY14"/>
    <mergeCell ref="AZ14:BB14"/>
    <mergeCell ref="AZ13:BB13"/>
    <mergeCell ref="B14:F14"/>
    <mergeCell ref="G14:I14"/>
    <mergeCell ref="L14:M14"/>
    <mergeCell ref="N14:O14"/>
    <mergeCell ref="P14:R14"/>
    <mergeCell ref="T14:X14"/>
    <mergeCell ref="Y14:AA14"/>
    <mergeCell ref="AD14:AE14"/>
    <mergeCell ref="AF14:AG14"/>
    <mergeCell ref="AF13:AG13"/>
    <mergeCell ref="AH13:AJ13"/>
    <mergeCell ref="AL13:AP13"/>
    <mergeCell ref="AQ13:AS13"/>
    <mergeCell ref="AV13:AW13"/>
    <mergeCell ref="AX13:AY13"/>
    <mergeCell ref="B13:F13"/>
    <mergeCell ref="G13:I13"/>
    <mergeCell ref="Y13:AA13"/>
    <mergeCell ref="AD13:AE13"/>
    <mergeCell ref="AD12:AE12"/>
    <mergeCell ref="AV11:AW11"/>
    <mergeCell ref="AX11:AY11"/>
    <mergeCell ref="AZ11:BB11"/>
    <mergeCell ref="B12:F12"/>
    <mergeCell ref="G12:I12"/>
    <mergeCell ref="L12:M12"/>
    <mergeCell ref="N12:O12"/>
    <mergeCell ref="P12:R12"/>
    <mergeCell ref="T12:X12"/>
    <mergeCell ref="Y12:AA12"/>
    <mergeCell ref="Y11:AA11"/>
    <mergeCell ref="AD11:AE11"/>
    <mergeCell ref="AF11:AG11"/>
    <mergeCell ref="AH11:AJ11"/>
    <mergeCell ref="AL11:AP11"/>
    <mergeCell ref="AQ11:AS11"/>
    <mergeCell ref="B11:F11"/>
    <mergeCell ref="G11:I11"/>
    <mergeCell ref="L11:M11"/>
    <mergeCell ref="N11:O11"/>
    <mergeCell ref="P11:R11"/>
    <mergeCell ref="AH9:AJ9"/>
    <mergeCell ref="AL9:AP9"/>
    <mergeCell ref="AQ9:AS9"/>
    <mergeCell ref="AV9:AW9"/>
    <mergeCell ref="AX9:AY9"/>
    <mergeCell ref="T11:X11"/>
    <mergeCell ref="AX12:AY12"/>
    <mergeCell ref="AZ12:BB12"/>
    <mergeCell ref="AH10:AJ10"/>
    <mergeCell ref="AL10:AP10"/>
    <mergeCell ref="AQ10:AS10"/>
    <mergeCell ref="AV10:AW10"/>
    <mergeCell ref="AX10:AY10"/>
    <mergeCell ref="AZ10:BB10"/>
    <mergeCell ref="AF12:AG12"/>
    <mergeCell ref="AH12:AJ12"/>
    <mergeCell ref="AL12:AP12"/>
    <mergeCell ref="AQ12:AS12"/>
    <mergeCell ref="AV12:AW12"/>
    <mergeCell ref="B10:F10"/>
    <mergeCell ref="G10:I10"/>
    <mergeCell ref="L10:M10"/>
    <mergeCell ref="N10:O10"/>
    <mergeCell ref="P10:R10"/>
    <mergeCell ref="T10:X10"/>
    <mergeCell ref="Y10:AA10"/>
    <mergeCell ref="AD10:AE10"/>
    <mergeCell ref="AF10:AG10"/>
    <mergeCell ref="B8:F8"/>
    <mergeCell ref="G8:I8"/>
    <mergeCell ref="L8:M8"/>
    <mergeCell ref="N8:O8"/>
    <mergeCell ref="P8:R8"/>
    <mergeCell ref="T8:X8"/>
    <mergeCell ref="AX8:AY8"/>
    <mergeCell ref="AZ8:BB8"/>
    <mergeCell ref="B9:F9"/>
    <mergeCell ref="G9:I9"/>
    <mergeCell ref="L9:M9"/>
    <mergeCell ref="N9:O9"/>
    <mergeCell ref="P9:R9"/>
    <mergeCell ref="T9:X9"/>
    <mergeCell ref="Y9:AA9"/>
    <mergeCell ref="AD9:AE9"/>
    <mergeCell ref="Y8:AA8"/>
    <mergeCell ref="AD8:AE8"/>
    <mergeCell ref="AF8:AG8"/>
    <mergeCell ref="AH8:AJ8"/>
    <mergeCell ref="AL8:AP8"/>
    <mergeCell ref="AV8:AW8"/>
    <mergeCell ref="AZ9:BB9"/>
    <mergeCell ref="AF9:AG9"/>
    <mergeCell ref="AQ6:AS6"/>
    <mergeCell ref="AV6:AW6"/>
    <mergeCell ref="AX6:AY6"/>
    <mergeCell ref="AZ6:BB6"/>
    <mergeCell ref="B7:F7"/>
    <mergeCell ref="G7:I7"/>
    <mergeCell ref="L7:M7"/>
    <mergeCell ref="N7:O7"/>
    <mergeCell ref="P7:R7"/>
    <mergeCell ref="T7:X7"/>
    <mergeCell ref="Y6:AA6"/>
    <mergeCell ref="AD6:AE6"/>
    <mergeCell ref="AF6:AG6"/>
    <mergeCell ref="AH6:AJ6"/>
    <mergeCell ref="AK6:AK17"/>
    <mergeCell ref="AL6:AP6"/>
    <mergeCell ref="Y7:AA7"/>
    <mergeCell ref="AD7:AE7"/>
    <mergeCell ref="AF7:AG7"/>
    <mergeCell ref="AH7:AJ7"/>
    <mergeCell ref="AL7:AP7"/>
    <mergeCell ref="AV7:AW7"/>
    <mergeCell ref="AX7:AY7"/>
    <mergeCell ref="AZ7:BB7"/>
    <mergeCell ref="A2:BB2"/>
    <mergeCell ref="AX5:AY5"/>
    <mergeCell ref="AZ5:BB5"/>
    <mergeCell ref="A6:A28"/>
    <mergeCell ref="B6:F6"/>
    <mergeCell ref="G6:I6"/>
    <mergeCell ref="L6:M6"/>
    <mergeCell ref="N6:O6"/>
    <mergeCell ref="P6:R6"/>
    <mergeCell ref="S6:S28"/>
    <mergeCell ref="T6:X6"/>
    <mergeCell ref="AD5:AE5"/>
    <mergeCell ref="AF5:AG5"/>
    <mergeCell ref="AH5:AJ5"/>
    <mergeCell ref="AL5:AS5"/>
    <mergeCell ref="AT5:AU5"/>
    <mergeCell ref="AV5:AW5"/>
    <mergeCell ref="B5:I5"/>
    <mergeCell ref="J5:K5"/>
    <mergeCell ref="L5:M5"/>
    <mergeCell ref="N5:O5"/>
    <mergeCell ref="P5:R5"/>
    <mergeCell ref="T5:AA5"/>
    <mergeCell ref="AB5:AC5"/>
  </mergeCells>
  <phoneticPr fontId="1"/>
  <pageMargins left="0.7" right="0.7" top="0.75" bottom="0.75" header="0.3" footer="0.3"/>
  <pageSetup paperSize="9" scale="90" orientation="portrait" r:id="rId1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64"/>
  <sheetViews>
    <sheetView showGridLines="0" showZeros="0" zoomScale="110" zoomScaleNormal="110" workbookViewId="0">
      <selection activeCell="Z19" sqref="Z19:AD19"/>
    </sheetView>
  </sheetViews>
  <sheetFormatPr defaultColWidth="1.69921875" defaultRowHeight="15" x14ac:dyDescent="0.2"/>
  <cols>
    <col min="1" max="3" width="2.19921875" customWidth="1"/>
    <col min="4" max="6" width="2.19921875" style="114" customWidth="1"/>
    <col min="8" max="8" width="2.5" customWidth="1"/>
    <col min="10" max="10" width="2.59765625" bestFit="1" customWidth="1"/>
    <col min="14" max="14" width="2.19921875" customWidth="1"/>
    <col min="18" max="18" width="1.8984375" bestFit="1" customWidth="1"/>
    <col min="22" max="22" width="2.59765625" bestFit="1" customWidth="1"/>
    <col min="29" max="29" width="3.59765625" bestFit="1" customWidth="1"/>
    <col min="31" max="35" width="2.19921875" customWidth="1"/>
    <col min="46" max="46" width="1.8984375" customWidth="1"/>
    <col min="47" max="47" width="2.3984375" customWidth="1"/>
  </cols>
  <sheetData>
    <row r="1" spans="1:37" x14ac:dyDescent="0.2">
      <c r="A1" s="185" t="s">
        <v>27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26"/>
    </row>
    <row r="2" spans="1:37" x14ac:dyDescent="0.2">
      <c r="A2" s="25"/>
      <c r="B2" s="25"/>
      <c r="C2" s="25"/>
      <c r="D2" s="109"/>
      <c r="E2" s="109"/>
      <c r="F2" s="109"/>
      <c r="G2" s="25"/>
      <c r="H2" s="25"/>
      <c r="I2" s="25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6"/>
    </row>
    <row r="3" spans="1:37" ht="15.75" hidden="1" customHeight="1" thickTop="1" x14ac:dyDescent="0.2">
      <c r="A3" s="30"/>
      <c r="B3" s="348" t="s">
        <v>28</v>
      </c>
      <c r="C3" s="348"/>
      <c r="D3" s="348"/>
      <c r="E3" s="348"/>
      <c r="F3" s="348"/>
      <c r="G3" s="31" t="s">
        <v>29</v>
      </c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7"/>
      <c r="AK3" s="26"/>
    </row>
    <row r="4" spans="1:37" ht="15" hidden="1" customHeight="1" x14ac:dyDescent="0.2">
      <c r="A4" s="32"/>
      <c r="B4" s="351" t="s">
        <v>30</v>
      </c>
      <c r="C4" s="351"/>
      <c r="D4" s="351"/>
      <c r="E4" s="351"/>
      <c r="F4" s="351"/>
      <c r="G4" s="33" t="s">
        <v>29</v>
      </c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50"/>
      <c r="AK4" s="26"/>
    </row>
    <row r="5" spans="1:37" ht="15" hidden="1" customHeight="1" x14ac:dyDescent="0.2">
      <c r="A5" s="34"/>
      <c r="B5" s="351" t="s">
        <v>31</v>
      </c>
      <c r="C5" s="351"/>
      <c r="D5" s="351"/>
      <c r="E5" s="351"/>
      <c r="F5" s="351"/>
      <c r="G5" s="33" t="s">
        <v>29</v>
      </c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50"/>
      <c r="AK5" s="26"/>
    </row>
    <row r="6" spans="1:37" ht="15.75" hidden="1" customHeight="1" thickBot="1" x14ac:dyDescent="0.25">
      <c r="A6" s="35"/>
      <c r="B6" s="362" t="s">
        <v>32</v>
      </c>
      <c r="C6" s="362"/>
      <c r="D6" s="362"/>
      <c r="E6" s="362"/>
      <c r="F6" s="362"/>
      <c r="G6" s="36" t="s">
        <v>29</v>
      </c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1"/>
      <c r="AK6" s="26"/>
    </row>
    <row r="7" spans="1:37" ht="15.75" hidden="1" thickTop="1" x14ac:dyDescent="0.2">
      <c r="A7" s="25"/>
      <c r="B7" s="25"/>
      <c r="C7" s="25"/>
      <c r="D7" s="109"/>
      <c r="E7" s="109"/>
      <c r="F7" s="109"/>
      <c r="G7" s="25"/>
      <c r="H7" s="25"/>
      <c r="I7" s="25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26"/>
    </row>
    <row r="8" spans="1:37" hidden="1" x14ac:dyDescent="0.2">
      <c r="A8" s="29"/>
      <c r="B8" s="29"/>
      <c r="C8" s="29"/>
      <c r="D8" s="37"/>
      <c r="E8" s="37"/>
      <c r="F8" s="37"/>
      <c r="G8" s="29"/>
      <c r="H8" s="29"/>
      <c r="I8" s="29"/>
      <c r="J8" s="341" t="s">
        <v>33</v>
      </c>
      <c r="K8" s="332" t="s">
        <v>34</v>
      </c>
      <c r="L8" s="333"/>
      <c r="M8" s="333"/>
      <c r="N8" s="334"/>
      <c r="O8" s="337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9"/>
      <c r="AK8" s="26"/>
    </row>
    <row r="9" spans="1:37" hidden="1" x14ac:dyDescent="0.2">
      <c r="A9" s="29"/>
      <c r="B9" s="29"/>
      <c r="C9" s="29"/>
      <c r="D9" s="37"/>
      <c r="E9" s="37"/>
      <c r="F9" s="37"/>
      <c r="G9" s="29"/>
      <c r="H9" s="29"/>
      <c r="I9" s="29"/>
      <c r="J9" s="342"/>
      <c r="K9" s="311" t="s">
        <v>35</v>
      </c>
      <c r="L9" s="312"/>
      <c r="M9" s="312"/>
      <c r="N9" s="313"/>
      <c r="O9" s="309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40"/>
      <c r="AK9" s="26"/>
    </row>
    <row r="10" spans="1:37" hidden="1" x14ac:dyDescent="0.2">
      <c r="A10" s="29"/>
      <c r="B10" s="29"/>
      <c r="C10" s="29"/>
      <c r="D10" s="37"/>
      <c r="E10" s="37"/>
      <c r="F10" s="37"/>
      <c r="G10" s="29"/>
      <c r="H10" s="29"/>
      <c r="I10" s="29"/>
      <c r="J10" s="342"/>
      <c r="K10" s="311" t="s">
        <v>36</v>
      </c>
      <c r="L10" s="312"/>
      <c r="M10" s="312"/>
      <c r="N10" s="313"/>
      <c r="O10" s="309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9" t="s">
        <v>37</v>
      </c>
      <c r="AA10" s="335" t="s">
        <v>38</v>
      </c>
      <c r="AB10" s="336"/>
      <c r="AC10" s="343"/>
      <c r="AD10" s="344"/>
      <c r="AE10" s="344"/>
      <c r="AF10" s="344"/>
      <c r="AG10" s="344"/>
      <c r="AH10" s="344"/>
      <c r="AI10" s="344"/>
      <c r="AJ10" s="345"/>
      <c r="AK10" s="26"/>
    </row>
    <row r="11" spans="1:37" hidden="1" x14ac:dyDescent="0.2">
      <c r="A11" s="352"/>
      <c r="B11" s="352"/>
      <c r="C11" s="352"/>
      <c r="D11" s="352"/>
      <c r="E11" s="352"/>
      <c r="F11" s="352"/>
      <c r="G11" s="352"/>
      <c r="H11" s="352"/>
      <c r="I11" s="353"/>
      <c r="J11" s="342"/>
      <c r="K11" s="311" t="s">
        <v>39</v>
      </c>
      <c r="L11" s="312"/>
      <c r="M11" s="312"/>
      <c r="N11" s="313"/>
      <c r="O11" s="309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9" t="s">
        <v>37</v>
      </c>
      <c r="AA11" s="335" t="s">
        <v>38</v>
      </c>
      <c r="AB11" s="336"/>
      <c r="AC11" s="343"/>
      <c r="AD11" s="344"/>
      <c r="AE11" s="344"/>
      <c r="AF11" s="344"/>
      <c r="AG11" s="344"/>
      <c r="AH11" s="344"/>
      <c r="AI11" s="344"/>
      <c r="AJ11" s="345"/>
      <c r="AK11" s="26"/>
    </row>
    <row r="12" spans="1:37" hidden="1" x14ac:dyDescent="0.2">
      <c r="A12" s="354" t="s">
        <v>40</v>
      </c>
      <c r="B12" s="355"/>
      <c r="C12" s="356"/>
      <c r="D12" s="271" t="s">
        <v>41</v>
      </c>
      <c r="E12" s="272"/>
      <c r="F12" s="358"/>
      <c r="G12" s="358"/>
      <c r="H12" s="40" t="s">
        <v>42</v>
      </c>
      <c r="I12" s="358"/>
      <c r="J12" s="358"/>
      <c r="K12" s="41" t="s">
        <v>43</v>
      </c>
      <c r="L12" s="314"/>
      <c r="M12" s="314"/>
      <c r="N12" s="41" t="s">
        <v>44</v>
      </c>
      <c r="O12" s="41" t="s">
        <v>45</v>
      </c>
      <c r="P12" s="42"/>
      <c r="Q12" s="41" t="s">
        <v>46</v>
      </c>
      <c r="R12" s="41" t="s">
        <v>47</v>
      </c>
      <c r="S12" s="357" t="s">
        <v>41</v>
      </c>
      <c r="T12" s="357"/>
      <c r="U12" s="314"/>
      <c r="V12" s="314"/>
      <c r="W12" s="41" t="s">
        <v>42</v>
      </c>
      <c r="X12" s="314"/>
      <c r="Y12" s="314"/>
      <c r="Z12" s="41" t="s">
        <v>43</v>
      </c>
      <c r="AA12" s="314"/>
      <c r="AB12" s="314"/>
      <c r="AC12" s="41" t="s">
        <v>44</v>
      </c>
      <c r="AD12" s="41" t="s">
        <v>45</v>
      </c>
      <c r="AE12" s="42"/>
      <c r="AF12" s="41" t="s">
        <v>46</v>
      </c>
      <c r="AG12" s="314"/>
      <c r="AH12" s="314"/>
      <c r="AI12" s="357" t="s">
        <v>48</v>
      </c>
      <c r="AJ12" s="359"/>
      <c r="AK12" s="26"/>
    </row>
    <row r="13" spans="1:37" hidden="1" x14ac:dyDescent="0.2">
      <c r="A13" s="369" t="s">
        <v>49</v>
      </c>
      <c r="B13" s="370"/>
      <c r="C13" s="371"/>
      <c r="D13" s="309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7"/>
      <c r="AA13" s="372" t="s">
        <v>50</v>
      </c>
      <c r="AB13" s="372"/>
      <c r="AC13" s="372"/>
      <c r="AD13" s="372"/>
      <c r="AE13" s="322"/>
      <c r="AF13" s="314"/>
      <c r="AG13" s="314"/>
      <c r="AH13" s="314"/>
      <c r="AI13" s="314"/>
      <c r="AJ13" s="43" t="s">
        <v>51</v>
      </c>
      <c r="AK13" s="26"/>
    </row>
    <row r="14" spans="1:37" x14ac:dyDescent="0.2">
      <c r="A14" s="305" t="s">
        <v>52</v>
      </c>
      <c r="B14" s="306"/>
      <c r="C14" s="307"/>
      <c r="D14" s="324" t="s">
        <v>53</v>
      </c>
      <c r="E14" s="325"/>
      <c r="F14" s="325"/>
      <c r="G14" s="325"/>
      <c r="H14" s="325"/>
      <c r="I14" s="325"/>
      <c r="J14" s="325"/>
      <c r="K14" s="325"/>
      <c r="L14" s="325"/>
      <c r="M14" s="325"/>
      <c r="N14" s="303" t="s">
        <v>142</v>
      </c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44"/>
      <c r="AA14" s="45"/>
      <c r="AB14" s="45"/>
      <c r="AC14" s="45"/>
      <c r="AD14" s="46"/>
      <c r="AE14" s="47"/>
      <c r="AF14" s="45"/>
      <c r="AG14" s="45"/>
      <c r="AH14" s="45"/>
      <c r="AI14" s="45"/>
      <c r="AJ14" s="48"/>
      <c r="AK14" s="49"/>
    </row>
    <row r="15" spans="1:37" x14ac:dyDescent="0.2">
      <c r="A15" s="29"/>
      <c r="B15" s="29"/>
      <c r="C15" s="29"/>
      <c r="D15" s="37"/>
      <c r="E15" s="37"/>
      <c r="F15" s="37"/>
      <c r="G15" s="29"/>
      <c r="H15" s="29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25"/>
      <c r="AK15" s="26"/>
    </row>
    <row r="16" spans="1:37" x14ac:dyDescent="0.2">
      <c r="A16" s="29"/>
      <c r="B16" s="29"/>
      <c r="C16" s="29"/>
      <c r="D16" s="37"/>
      <c r="E16" s="37"/>
      <c r="F16" s="37"/>
      <c r="G16" s="29"/>
      <c r="H16" s="29"/>
      <c r="I16" s="51"/>
      <c r="J16" s="406" t="s">
        <v>54</v>
      </c>
      <c r="K16" s="406"/>
      <c r="L16" s="406"/>
      <c r="M16" s="406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6"/>
      <c r="Y16" s="406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3"/>
      <c r="AK16" s="26"/>
    </row>
    <row r="17" spans="1:37" ht="25.5" customHeight="1" x14ac:dyDescent="0.2">
      <c r="A17" s="327" t="s">
        <v>55</v>
      </c>
      <c r="B17" s="328"/>
      <c r="C17" s="328"/>
      <c r="D17" s="328"/>
      <c r="E17" s="328"/>
      <c r="F17" s="328"/>
      <c r="G17" s="328"/>
      <c r="H17" s="328"/>
      <c r="I17" s="329"/>
      <c r="J17" s="323" t="s">
        <v>56</v>
      </c>
      <c r="K17" s="316"/>
      <c r="L17" s="316"/>
      <c r="M17" s="316"/>
      <c r="N17" s="315" t="s">
        <v>57</v>
      </c>
      <c r="O17" s="316"/>
      <c r="P17" s="316"/>
      <c r="Q17" s="316"/>
      <c r="R17" s="315" t="s">
        <v>58</v>
      </c>
      <c r="S17" s="316"/>
      <c r="T17" s="316"/>
      <c r="U17" s="316"/>
      <c r="V17" s="316" t="s">
        <v>59</v>
      </c>
      <c r="W17" s="316"/>
      <c r="X17" s="316"/>
      <c r="Y17" s="409"/>
      <c r="Z17" s="318" t="s">
        <v>60</v>
      </c>
      <c r="AA17" s="279"/>
      <c r="AB17" s="279"/>
      <c r="AC17" s="279"/>
      <c r="AD17" s="280"/>
      <c r="AE17" s="278" t="s">
        <v>61</v>
      </c>
      <c r="AF17" s="279"/>
      <c r="AG17" s="279"/>
      <c r="AH17" s="279"/>
      <c r="AI17" s="279"/>
      <c r="AJ17" s="280"/>
      <c r="AK17" s="26"/>
    </row>
    <row r="18" spans="1:37" x14ac:dyDescent="0.2">
      <c r="A18" s="319"/>
      <c r="B18" s="320"/>
      <c r="C18" s="320"/>
      <c r="D18" s="320"/>
      <c r="E18" s="320"/>
      <c r="F18" s="320"/>
      <c r="G18" s="320"/>
      <c r="H18" s="320"/>
      <c r="I18" s="321"/>
      <c r="J18" s="55" t="s">
        <v>62</v>
      </c>
      <c r="K18" s="407" t="s">
        <v>63</v>
      </c>
      <c r="L18" s="407"/>
      <c r="M18" s="408"/>
      <c r="N18" s="55" t="s">
        <v>62</v>
      </c>
      <c r="O18" s="407" t="s">
        <v>63</v>
      </c>
      <c r="P18" s="407"/>
      <c r="Q18" s="408"/>
      <c r="R18" s="55" t="s">
        <v>62</v>
      </c>
      <c r="S18" s="407" t="s">
        <v>63</v>
      </c>
      <c r="T18" s="407"/>
      <c r="U18" s="408"/>
      <c r="V18" s="55" t="s">
        <v>62</v>
      </c>
      <c r="W18" s="407" t="s">
        <v>63</v>
      </c>
      <c r="X18" s="407"/>
      <c r="Y18" s="407"/>
      <c r="Z18" s="319"/>
      <c r="AA18" s="320"/>
      <c r="AB18" s="320"/>
      <c r="AC18" s="320"/>
      <c r="AD18" s="321"/>
      <c r="AE18" s="405"/>
      <c r="AF18" s="320"/>
      <c r="AG18" s="320"/>
      <c r="AH18" s="320"/>
      <c r="AI18" s="320"/>
      <c r="AJ18" s="321"/>
      <c r="AK18" s="26"/>
    </row>
    <row r="19" spans="1:37" x14ac:dyDescent="0.2">
      <c r="A19" s="393" t="s">
        <v>64</v>
      </c>
      <c r="B19" s="266"/>
      <c r="C19" s="267"/>
      <c r="D19" s="311" t="s">
        <v>65</v>
      </c>
      <c r="E19" s="312"/>
      <c r="F19" s="313"/>
      <c r="G19" s="330" t="s">
        <v>66</v>
      </c>
      <c r="H19" s="330"/>
      <c r="I19" s="330"/>
      <c r="J19" s="106"/>
      <c r="K19" s="297">
        <f>LOOKUP(N14,基データ【削除変更しないでください】!A3:A16,基データ【削除変更しないでください】!B3:B16)</f>
        <v>27190</v>
      </c>
      <c r="L19" s="297"/>
      <c r="M19" s="298"/>
      <c r="N19" s="107"/>
      <c r="O19" s="297">
        <f>LOOKUP(N14,基データ【削除変更しないでください】!A3:A16,基データ【削除変更しないでください】!C3:C16)</f>
        <v>41580</v>
      </c>
      <c r="P19" s="297"/>
      <c r="Q19" s="298"/>
      <c r="R19" s="107"/>
      <c r="S19" s="297">
        <f>LOOKUP(N14,基データ【削除変更しないでください】!A3:A16,基データ【削除変更しないでください】!D3:D16)</f>
        <v>53650</v>
      </c>
      <c r="T19" s="297"/>
      <c r="U19" s="298"/>
      <c r="V19" s="107"/>
      <c r="W19" s="297">
        <f>LOOKUP(N14,基データ【削除変更しないでください】!A3:A16,基データ【削除変更しないでください】!E3:E16)</f>
        <v>122530</v>
      </c>
      <c r="X19" s="297"/>
      <c r="Y19" s="298"/>
      <c r="Z19" s="262">
        <f t="shared" ref="Z19" si="0">J19*K19+N19*O19+R19*S19+V19*W19</f>
        <v>0</v>
      </c>
      <c r="AA19" s="263"/>
      <c r="AB19" s="263"/>
      <c r="AC19" s="263"/>
      <c r="AD19" s="264"/>
      <c r="AE19" s="58"/>
      <c r="AF19" s="59"/>
      <c r="AG19" s="59"/>
      <c r="AH19" s="59"/>
      <c r="AI19" s="59"/>
      <c r="AJ19" s="60"/>
      <c r="AK19" s="26"/>
    </row>
    <row r="20" spans="1:37" x14ac:dyDescent="0.2">
      <c r="A20" s="394"/>
      <c r="B20" s="269"/>
      <c r="C20" s="270"/>
      <c r="D20" s="311"/>
      <c r="E20" s="312"/>
      <c r="F20" s="313"/>
      <c r="G20" s="363" t="s">
        <v>67</v>
      </c>
      <c r="H20" s="364"/>
      <c r="I20" s="365"/>
      <c r="J20" s="106"/>
      <c r="K20" s="260">
        <f>LOOKUP(N14,基データ【削除変更しないでください】!A3:A16,基データ【削除変更しないでください】!F3:F16)</f>
        <v>8157</v>
      </c>
      <c r="L20" s="260"/>
      <c r="M20" s="261"/>
      <c r="N20" s="107"/>
      <c r="O20" s="259">
        <f>LOOKUP(N14,基データ【削除変更しないでください】!A3:A16,基データ【削除変更しないでください】!G3:G16)</f>
        <v>12474</v>
      </c>
      <c r="P20" s="260"/>
      <c r="Q20" s="261"/>
      <c r="R20" s="107"/>
      <c r="S20" s="259">
        <f>LOOKUP(N14,基データ【削除変更しないでください】!A3:A16,基データ【削除変更しないでください】!H3:H16)</f>
        <v>16095</v>
      </c>
      <c r="T20" s="260"/>
      <c r="U20" s="261"/>
      <c r="V20" s="107"/>
      <c r="W20" s="259">
        <v>0</v>
      </c>
      <c r="X20" s="260"/>
      <c r="Y20" s="274"/>
      <c r="Z20" s="262">
        <f t="shared" ref="Z20:Z46" si="1">J20*K20+N20*O20+R20*S20+V20*W20</f>
        <v>0</v>
      </c>
      <c r="AA20" s="263"/>
      <c r="AB20" s="263"/>
      <c r="AC20" s="263"/>
      <c r="AD20" s="264"/>
      <c r="AE20" s="62"/>
      <c r="AF20" s="63"/>
      <c r="AG20" s="63"/>
      <c r="AH20" s="63"/>
      <c r="AI20" s="63"/>
      <c r="AJ20" s="64"/>
      <c r="AK20" s="26"/>
    </row>
    <row r="21" spans="1:37" x14ac:dyDescent="0.2">
      <c r="A21" s="394"/>
      <c r="B21" s="269"/>
      <c r="C21" s="270"/>
      <c r="D21" s="311"/>
      <c r="E21" s="312"/>
      <c r="F21" s="313"/>
      <c r="G21" s="363" t="s">
        <v>68</v>
      </c>
      <c r="H21" s="364"/>
      <c r="I21" s="365"/>
      <c r="J21" s="106"/>
      <c r="K21" s="260">
        <f>LOOKUP(N14,基データ【削除変更しないでください】!A3:A16,基データ【削除変更しないでください】!J3:J16)</f>
        <v>16314</v>
      </c>
      <c r="L21" s="260"/>
      <c r="M21" s="261"/>
      <c r="N21" s="107"/>
      <c r="O21" s="259">
        <f>LOOKUP(N14,基データ【削除変更しないでください】!A3:A16,基データ【削除変更しないでください】!K3:K16)</f>
        <v>24948</v>
      </c>
      <c r="P21" s="260"/>
      <c r="Q21" s="261"/>
      <c r="R21" s="107"/>
      <c r="S21" s="259">
        <f>LOOKUP(N14,基データ【削除変更しないでください】!A3:A16,基データ【削除変更しないでください】!L3:L16)</f>
        <v>32190</v>
      </c>
      <c r="T21" s="260"/>
      <c r="U21" s="261"/>
      <c r="V21" s="107"/>
      <c r="W21" s="259">
        <v>0</v>
      </c>
      <c r="X21" s="260"/>
      <c r="Y21" s="274"/>
      <c r="Z21" s="262">
        <f t="shared" si="1"/>
        <v>0</v>
      </c>
      <c r="AA21" s="263"/>
      <c r="AB21" s="263"/>
      <c r="AC21" s="263"/>
      <c r="AD21" s="264"/>
      <c r="AE21" s="62"/>
      <c r="AF21" s="63"/>
      <c r="AG21" s="63"/>
      <c r="AH21" s="63"/>
      <c r="AI21" s="63"/>
      <c r="AJ21" s="64"/>
      <c r="AK21" s="26"/>
    </row>
    <row r="22" spans="1:37" x14ac:dyDescent="0.2">
      <c r="A22" s="394"/>
      <c r="B22" s="269"/>
      <c r="C22" s="270"/>
      <c r="D22" s="311"/>
      <c r="E22" s="312"/>
      <c r="F22" s="313"/>
      <c r="G22" s="308" t="s">
        <v>69</v>
      </c>
      <c r="H22" s="308"/>
      <c r="I22" s="308"/>
      <c r="J22" s="107"/>
      <c r="K22" s="295">
        <f>LOOKUP(N14,基データ【削除変更しないでください】!A3:A16,基データ【削除変更しないでください】!N3:N16)</f>
        <v>0</v>
      </c>
      <c r="L22" s="295"/>
      <c r="M22" s="296"/>
      <c r="N22" s="107"/>
      <c r="O22" s="295">
        <f>LOOKUP(N14,基データ【削除変更しないでください】!A3:A16,基データ【削除変更しないでください】!O3:O16)</f>
        <v>0</v>
      </c>
      <c r="P22" s="295"/>
      <c r="Q22" s="296"/>
      <c r="R22" s="107"/>
      <c r="S22" s="295">
        <f>LOOKUP(N14,基データ【削除変更しないでください】!A3:A16,基データ【削除変更しないでください】!P3:P16)</f>
        <v>0</v>
      </c>
      <c r="T22" s="295"/>
      <c r="U22" s="296"/>
      <c r="V22" s="107"/>
      <c r="W22" s="295">
        <f>LOOKUP(N14,基データ【削除変更しないでください】!A3:A16,基データ【削除変更しないでください】!Q3:Q16)</f>
        <v>0</v>
      </c>
      <c r="X22" s="295"/>
      <c r="Y22" s="296"/>
      <c r="Z22" s="262">
        <f t="shared" si="1"/>
        <v>0</v>
      </c>
      <c r="AA22" s="263"/>
      <c r="AB22" s="263"/>
      <c r="AC22" s="263"/>
      <c r="AD22" s="264"/>
      <c r="AE22" s="62"/>
      <c r="AF22" s="63"/>
      <c r="AG22" s="63"/>
      <c r="AH22" s="63"/>
      <c r="AI22" s="63"/>
      <c r="AJ22" s="64"/>
      <c r="AK22" s="26"/>
    </row>
    <row r="23" spans="1:37" x14ac:dyDescent="0.2">
      <c r="A23" s="394"/>
      <c r="B23" s="269"/>
      <c r="C23" s="270"/>
      <c r="D23" s="311" t="s">
        <v>70</v>
      </c>
      <c r="E23" s="312"/>
      <c r="F23" s="313"/>
      <c r="G23" s="373">
        <v>1</v>
      </c>
      <c r="H23" s="373"/>
      <c r="I23" s="373"/>
      <c r="J23" s="107"/>
      <c r="K23" s="297">
        <f>LOOKUP(N14,基データ【削除変更しないでください】!A3:A16,基データ【削除変更しないでください】!R3:R16)</f>
        <v>1150</v>
      </c>
      <c r="L23" s="297"/>
      <c r="M23" s="298"/>
      <c r="N23" s="108"/>
      <c r="O23" s="297">
        <f>LOOKUP(N14,基データ【削除変更しないでください】!A3:A16,基データ【削除変更しないでください】!S3:S16)</f>
        <v>1570</v>
      </c>
      <c r="P23" s="297"/>
      <c r="Q23" s="298"/>
      <c r="R23" s="108"/>
      <c r="S23" s="297">
        <f>LOOKUP(N14,基データ【削除変更しないでください】!A3:A16,基データ【削除変更しないでください】!T3:T16)</f>
        <v>1890</v>
      </c>
      <c r="T23" s="297"/>
      <c r="U23" s="298"/>
      <c r="V23" s="108"/>
      <c r="W23" s="297">
        <f>LOOKUP(N14,基データ【削除変更しないでください】!A3:A16,基データ【削除変更しないでください】!U3:U16)</f>
        <v>4400</v>
      </c>
      <c r="X23" s="297"/>
      <c r="Y23" s="298"/>
      <c r="Z23" s="262">
        <f t="shared" si="1"/>
        <v>0</v>
      </c>
      <c r="AA23" s="263"/>
      <c r="AB23" s="263"/>
      <c r="AC23" s="263"/>
      <c r="AD23" s="264"/>
      <c r="AE23" s="289" t="s">
        <v>23</v>
      </c>
      <c r="AF23" s="410"/>
      <c r="AG23" s="410"/>
      <c r="AH23" s="410"/>
      <c r="AI23" s="410"/>
      <c r="AJ23" s="411"/>
      <c r="AK23" s="26"/>
    </row>
    <row r="24" spans="1:37" x14ac:dyDescent="0.2">
      <c r="A24" s="394"/>
      <c r="B24" s="269"/>
      <c r="C24" s="270"/>
      <c r="D24" s="311"/>
      <c r="E24" s="312"/>
      <c r="F24" s="313"/>
      <c r="G24" s="256" t="s">
        <v>67</v>
      </c>
      <c r="H24" s="257"/>
      <c r="I24" s="258"/>
      <c r="J24" s="107"/>
      <c r="K24" s="259">
        <v>345</v>
      </c>
      <c r="L24" s="260"/>
      <c r="M24" s="261"/>
      <c r="N24" s="108"/>
      <c r="O24" s="259">
        <v>471</v>
      </c>
      <c r="P24" s="260"/>
      <c r="Q24" s="261"/>
      <c r="R24" s="108"/>
      <c r="S24" s="259">
        <v>567</v>
      </c>
      <c r="T24" s="260"/>
      <c r="U24" s="261"/>
      <c r="V24" s="108"/>
      <c r="W24" s="259"/>
      <c r="X24" s="260"/>
      <c r="Y24" s="274"/>
      <c r="Z24" s="262">
        <f t="shared" ref="Z24:Z25" si="2">J24*K24+N24*O24+R24*S24+V24*W24</f>
        <v>0</v>
      </c>
      <c r="AA24" s="263"/>
      <c r="AB24" s="263"/>
      <c r="AC24" s="263"/>
      <c r="AD24" s="264"/>
      <c r="AE24" s="289"/>
      <c r="AF24" s="410"/>
      <c r="AG24" s="410"/>
      <c r="AH24" s="410"/>
      <c r="AI24" s="410"/>
      <c r="AJ24" s="411"/>
      <c r="AK24" s="26"/>
    </row>
    <row r="25" spans="1:37" x14ac:dyDescent="0.2">
      <c r="A25" s="394"/>
      <c r="B25" s="269"/>
      <c r="C25" s="270"/>
      <c r="D25" s="311"/>
      <c r="E25" s="312"/>
      <c r="F25" s="313"/>
      <c r="G25" s="256" t="s">
        <v>68</v>
      </c>
      <c r="H25" s="257"/>
      <c r="I25" s="258"/>
      <c r="J25" s="107"/>
      <c r="K25" s="259">
        <v>690</v>
      </c>
      <c r="L25" s="260"/>
      <c r="M25" s="261"/>
      <c r="N25" s="108"/>
      <c r="O25" s="259">
        <v>942</v>
      </c>
      <c r="P25" s="260"/>
      <c r="Q25" s="261"/>
      <c r="R25" s="108"/>
      <c r="S25" s="259">
        <v>1134</v>
      </c>
      <c r="T25" s="260"/>
      <c r="U25" s="261"/>
      <c r="V25" s="108"/>
      <c r="W25" s="259"/>
      <c r="X25" s="260"/>
      <c r="Y25" s="274"/>
      <c r="Z25" s="262">
        <f t="shared" si="2"/>
        <v>0</v>
      </c>
      <c r="AA25" s="263"/>
      <c r="AB25" s="263"/>
      <c r="AC25" s="263"/>
      <c r="AD25" s="264"/>
      <c r="AE25" s="289"/>
      <c r="AF25" s="410"/>
      <c r="AG25" s="410"/>
      <c r="AH25" s="410"/>
      <c r="AI25" s="410"/>
      <c r="AJ25" s="411"/>
      <c r="AK25" s="26"/>
    </row>
    <row r="26" spans="1:37" x14ac:dyDescent="0.2">
      <c r="A26" s="394"/>
      <c r="B26" s="269"/>
      <c r="C26" s="270"/>
      <c r="D26" s="311"/>
      <c r="E26" s="312"/>
      <c r="F26" s="313"/>
      <c r="G26" s="292">
        <v>2</v>
      </c>
      <c r="H26" s="293"/>
      <c r="I26" s="294"/>
      <c r="J26" s="107"/>
      <c r="K26" s="374">
        <f>LOOKUP(N14,基データ【削除変更しないでください】!A3:A16,基データ【削除変更しないでください】!V3:V16)</f>
        <v>840</v>
      </c>
      <c r="L26" s="297"/>
      <c r="M26" s="298"/>
      <c r="N26" s="108"/>
      <c r="O26" s="374">
        <f>LOOKUP(N14,基データ【削除変更しないでください】!A3:A16,基データ【削除変更しないでください】!W3:W16)</f>
        <v>1150</v>
      </c>
      <c r="P26" s="297"/>
      <c r="Q26" s="298"/>
      <c r="R26" s="108"/>
      <c r="S26" s="374">
        <f>LOOKUP(N14,基データ【削除変更しないでください】!A3:A16,基データ【削除変更しないでください】!X3:X16)</f>
        <v>1570</v>
      </c>
      <c r="T26" s="297"/>
      <c r="U26" s="298"/>
      <c r="V26" s="108"/>
      <c r="W26" s="374">
        <f>LOOKUP(N14,基データ【削除変更しないでください】!A3:A16,基データ【削除変更しないでください】!Y3:Y16)</f>
        <v>3570</v>
      </c>
      <c r="X26" s="297"/>
      <c r="Y26" s="375"/>
      <c r="Z26" s="262">
        <f t="shared" si="1"/>
        <v>0</v>
      </c>
      <c r="AA26" s="263"/>
      <c r="AB26" s="263"/>
      <c r="AC26" s="263"/>
      <c r="AD26" s="264"/>
      <c r="AE26" s="289"/>
      <c r="AF26" s="410"/>
      <c r="AG26" s="410"/>
      <c r="AH26" s="410"/>
      <c r="AI26" s="410"/>
      <c r="AJ26" s="411"/>
      <c r="AK26" s="26"/>
    </row>
    <row r="27" spans="1:37" x14ac:dyDescent="0.2">
      <c r="A27" s="394"/>
      <c r="B27" s="269"/>
      <c r="C27" s="270"/>
      <c r="D27" s="311"/>
      <c r="E27" s="312"/>
      <c r="F27" s="313"/>
      <c r="G27" s="304">
        <v>3</v>
      </c>
      <c r="H27" s="304"/>
      <c r="I27" s="304"/>
      <c r="J27" s="107"/>
      <c r="K27" s="297">
        <f>LOOKUP(N14,基データ【削除変更しないでください】!A3:A16,基データ【削除変更しないでください】!V3:V16)</f>
        <v>840</v>
      </c>
      <c r="L27" s="297"/>
      <c r="M27" s="298"/>
      <c r="N27" s="107"/>
      <c r="O27" s="297">
        <f>LOOKUP(N14,基データ【削除変更しないでください】!A3:A16,基データ【削除変更しないでください】!W3:W16)</f>
        <v>1150</v>
      </c>
      <c r="P27" s="297"/>
      <c r="Q27" s="298"/>
      <c r="R27" s="107"/>
      <c r="S27" s="297">
        <f>LOOKUP(N14,基データ【削除変更しないでください】!A3:A16,基データ【削除変更しないでください】!X3:X16)</f>
        <v>1570</v>
      </c>
      <c r="T27" s="297"/>
      <c r="U27" s="298"/>
      <c r="V27" s="107"/>
      <c r="W27" s="297">
        <f>LOOKUP(N14,基データ【削除変更しないでください】!A3:A16,基データ【削除変更しないでください】!Y3:Y16)</f>
        <v>3570</v>
      </c>
      <c r="X27" s="297"/>
      <c r="Y27" s="298"/>
      <c r="Z27" s="262">
        <f t="shared" si="1"/>
        <v>0</v>
      </c>
      <c r="AA27" s="263"/>
      <c r="AB27" s="263"/>
      <c r="AC27" s="263"/>
      <c r="AD27" s="264"/>
      <c r="AE27" s="412"/>
      <c r="AF27" s="410"/>
      <c r="AG27" s="410"/>
      <c r="AH27" s="410"/>
      <c r="AI27" s="410"/>
      <c r="AJ27" s="411"/>
      <c r="AK27" s="26"/>
    </row>
    <row r="28" spans="1:37" x14ac:dyDescent="0.2">
      <c r="A28" s="394"/>
      <c r="B28" s="269"/>
      <c r="C28" s="270"/>
      <c r="D28" s="115"/>
      <c r="E28" s="116"/>
      <c r="F28" s="117"/>
      <c r="G28" s="256" t="s">
        <v>67</v>
      </c>
      <c r="H28" s="257"/>
      <c r="I28" s="258"/>
      <c r="J28" s="107"/>
      <c r="K28" s="259">
        <f>K26*0.3</f>
        <v>252</v>
      </c>
      <c r="L28" s="260"/>
      <c r="M28" s="261"/>
      <c r="N28" s="107"/>
      <c r="O28" s="259">
        <f>O26*0.3</f>
        <v>345</v>
      </c>
      <c r="P28" s="260"/>
      <c r="Q28" s="261"/>
      <c r="R28" s="107"/>
      <c r="S28" s="259">
        <f>S26*0.3</f>
        <v>471</v>
      </c>
      <c r="T28" s="260"/>
      <c r="U28" s="261"/>
      <c r="V28" s="107"/>
      <c r="W28" s="259"/>
      <c r="X28" s="260"/>
      <c r="Y28" s="261"/>
      <c r="Z28" s="262">
        <f t="shared" ref="Z28:Z29" si="3">J28*K28+N28*O28+R28*S28+V28*W28</f>
        <v>0</v>
      </c>
      <c r="AA28" s="263"/>
      <c r="AB28" s="263"/>
      <c r="AC28" s="263"/>
      <c r="AD28" s="264"/>
      <c r="AE28" s="412"/>
      <c r="AF28" s="410"/>
      <c r="AG28" s="410"/>
      <c r="AH28" s="410"/>
      <c r="AI28" s="410"/>
      <c r="AJ28" s="411"/>
      <c r="AK28" s="26"/>
    </row>
    <row r="29" spans="1:37" x14ac:dyDescent="0.2">
      <c r="A29" s="394"/>
      <c r="B29" s="269"/>
      <c r="C29" s="270"/>
      <c r="D29" s="115"/>
      <c r="E29" s="116"/>
      <c r="F29" s="117"/>
      <c r="G29" s="256" t="s">
        <v>68</v>
      </c>
      <c r="H29" s="257"/>
      <c r="I29" s="258"/>
      <c r="J29" s="107"/>
      <c r="K29" s="259">
        <f>K26*0.6</f>
        <v>504</v>
      </c>
      <c r="L29" s="260"/>
      <c r="M29" s="261"/>
      <c r="N29" s="107"/>
      <c r="O29" s="259">
        <f>O26*0.6</f>
        <v>690</v>
      </c>
      <c r="P29" s="260"/>
      <c r="Q29" s="261"/>
      <c r="R29" s="107"/>
      <c r="S29" s="259">
        <f>S26*0.6</f>
        <v>942</v>
      </c>
      <c r="T29" s="260"/>
      <c r="U29" s="261"/>
      <c r="V29" s="107"/>
      <c r="W29" s="259"/>
      <c r="X29" s="260"/>
      <c r="Y29" s="261"/>
      <c r="Z29" s="262">
        <f t="shared" si="3"/>
        <v>0</v>
      </c>
      <c r="AA29" s="263"/>
      <c r="AB29" s="263"/>
      <c r="AC29" s="263"/>
      <c r="AD29" s="264"/>
      <c r="AE29" s="412"/>
      <c r="AF29" s="410"/>
      <c r="AG29" s="410"/>
      <c r="AH29" s="410"/>
      <c r="AI29" s="410"/>
      <c r="AJ29" s="411"/>
      <c r="AK29" s="26"/>
    </row>
    <row r="30" spans="1:37" x14ac:dyDescent="0.2">
      <c r="A30" s="394"/>
      <c r="B30" s="269"/>
      <c r="C30" s="270"/>
      <c r="D30" s="275" t="s">
        <v>7</v>
      </c>
      <c r="E30" s="276"/>
      <c r="F30" s="277"/>
      <c r="G30" s="304"/>
      <c r="H30" s="304"/>
      <c r="I30" s="304"/>
      <c r="J30" s="107"/>
      <c r="K30" s="297">
        <f>LOOKUP(N14,基データ【削除変更しないでください】!A3:A16,基データ【削除変更しないでください】!Z3:Z16)</f>
        <v>1780</v>
      </c>
      <c r="L30" s="297"/>
      <c r="M30" s="298"/>
      <c r="N30" s="107"/>
      <c r="O30" s="297">
        <f>LOOKUP(N14,基データ【削除変更しないでください】!A3:A16,基データ【削除変更しないでください】!AA3:AA16)</f>
        <v>2310</v>
      </c>
      <c r="P30" s="297"/>
      <c r="Q30" s="298"/>
      <c r="R30" s="107"/>
      <c r="S30" s="297">
        <f>LOOKUP(N14,基データ【削除変更しないでください】!A3:A16,基データ【削除変更しないでください】!AB3:AB16)</f>
        <v>2830</v>
      </c>
      <c r="T30" s="297"/>
      <c r="U30" s="298"/>
      <c r="V30" s="107"/>
      <c r="W30" s="297">
        <f>LOOKUP(N14,基データ【削除変更しないでください】!A3:A16,基データ【削除変更しないでください】!AC3:AC16)</f>
        <v>6930</v>
      </c>
      <c r="X30" s="297"/>
      <c r="Y30" s="298"/>
      <c r="Z30" s="262">
        <f t="shared" si="1"/>
        <v>0</v>
      </c>
      <c r="AA30" s="263"/>
      <c r="AB30" s="263"/>
      <c r="AC30" s="263"/>
      <c r="AD30" s="264"/>
      <c r="AE30" s="412"/>
      <c r="AF30" s="410"/>
      <c r="AG30" s="410"/>
      <c r="AH30" s="410"/>
      <c r="AI30" s="410"/>
      <c r="AJ30" s="411"/>
      <c r="AK30" s="26"/>
    </row>
    <row r="31" spans="1:37" x14ac:dyDescent="0.2">
      <c r="A31" s="394"/>
      <c r="B31" s="269"/>
      <c r="C31" s="270"/>
      <c r="D31" s="278"/>
      <c r="E31" s="279"/>
      <c r="F31" s="280"/>
      <c r="G31" s="256" t="s">
        <v>67</v>
      </c>
      <c r="H31" s="257"/>
      <c r="I31" s="258"/>
      <c r="J31" s="107"/>
      <c r="K31" s="259">
        <f>K30*0.3</f>
        <v>534</v>
      </c>
      <c r="L31" s="260"/>
      <c r="M31" s="261"/>
      <c r="N31" s="107"/>
      <c r="O31" s="259">
        <f>O30*0.3</f>
        <v>693</v>
      </c>
      <c r="P31" s="260"/>
      <c r="Q31" s="261"/>
      <c r="R31" s="107"/>
      <c r="S31" s="259">
        <f>S30*0.3</f>
        <v>849</v>
      </c>
      <c r="T31" s="260"/>
      <c r="U31" s="261"/>
      <c r="V31" s="107"/>
      <c r="W31" s="259">
        <f>W30*0.3</f>
        <v>2079</v>
      </c>
      <c r="X31" s="260"/>
      <c r="Y31" s="261"/>
      <c r="Z31" s="262">
        <f t="shared" ref="Z31:Z32" si="4">J31*K31+N31*O31+R31*S31+V31*W31</f>
        <v>0</v>
      </c>
      <c r="AA31" s="263"/>
      <c r="AB31" s="263"/>
      <c r="AC31" s="263"/>
      <c r="AD31" s="264"/>
      <c r="AE31" s="177"/>
      <c r="AF31" s="175"/>
      <c r="AG31" s="175"/>
      <c r="AH31" s="175"/>
      <c r="AI31" s="175"/>
      <c r="AJ31" s="176"/>
      <c r="AK31" s="26"/>
    </row>
    <row r="32" spans="1:37" x14ac:dyDescent="0.2">
      <c r="A32" s="394"/>
      <c r="B32" s="269"/>
      <c r="C32" s="270"/>
      <c r="D32" s="281"/>
      <c r="E32" s="282"/>
      <c r="F32" s="283"/>
      <c r="G32" s="256" t="s">
        <v>68</v>
      </c>
      <c r="H32" s="257"/>
      <c r="I32" s="258"/>
      <c r="J32" s="107"/>
      <c r="K32" s="259">
        <f>K30*0.6</f>
        <v>1068</v>
      </c>
      <c r="L32" s="260"/>
      <c r="M32" s="261"/>
      <c r="N32" s="107"/>
      <c r="O32" s="259">
        <f>O30*0.6</f>
        <v>1386</v>
      </c>
      <c r="P32" s="260"/>
      <c r="Q32" s="261"/>
      <c r="R32" s="107"/>
      <c r="S32" s="259">
        <f>S30*0.6</f>
        <v>1698</v>
      </c>
      <c r="T32" s="260"/>
      <c r="U32" s="261"/>
      <c r="V32" s="107"/>
      <c r="W32" s="259">
        <f>W30*0.6</f>
        <v>4158</v>
      </c>
      <c r="X32" s="260"/>
      <c r="Y32" s="261"/>
      <c r="Z32" s="262">
        <f t="shared" si="4"/>
        <v>0</v>
      </c>
      <c r="AA32" s="263"/>
      <c r="AB32" s="263"/>
      <c r="AC32" s="263"/>
      <c r="AD32" s="264"/>
      <c r="AE32" s="177"/>
      <c r="AF32" s="175"/>
      <c r="AG32" s="175"/>
      <c r="AH32" s="175"/>
      <c r="AI32" s="175"/>
      <c r="AJ32" s="176"/>
      <c r="AK32" s="26"/>
    </row>
    <row r="33" spans="1:37" x14ac:dyDescent="0.2">
      <c r="A33" s="394"/>
      <c r="B33" s="269"/>
      <c r="C33" s="270"/>
      <c r="D33" s="311" t="s">
        <v>71</v>
      </c>
      <c r="E33" s="312"/>
      <c r="F33" s="313"/>
      <c r="G33" s="366"/>
      <c r="H33" s="367"/>
      <c r="I33" s="368"/>
      <c r="J33" s="107"/>
      <c r="K33" s="295">
        <f>LOOKUP(N14,基データ【削除変更しないでください】!A3:A16,基データ【削除変更しないでください】!AH3:AH16)</f>
        <v>1050</v>
      </c>
      <c r="L33" s="295"/>
      <c r="M33" s="296"/>
      <c r="N33" s="107"/>
      <c r="O33" s="295">
        <f>LOOKUP(N14,基データ【削除変更しないでください】!A3:A16,基データ【削除変更しないでください】!AI3:AI16)</f>
        <v>1050</v>
      </c>
      <c r="P33" s="295"/>
      <c r="Q33" s="296"/>
      <c r="R33" s="107"/>
      <c r="S33" s="295">
        <f>LOOKUP(N14,基データ【削除変更しないでください】!A3:A16,基データ【削除変更しないでください】!AJ3:AJ16)</f>
        <v>1050</v>
      </c>
      <c r="T33" s="295"/>
      <c r="U33" s="296"/>
      <c r="V33" s="107"/>
      <c r="W33" s="295">
        <f>LOOKUP(N14,基データ【削除変更しないでください】!A3:A16,基データ【削除変更しないでください】!AK3:AK16)</f>
        <v>3250</v>
      </c>
      <c r="X33" s="295"/>
      <c r="Y33" s="296"/>
      <c r="Z33" s="262">
        <f t="shared" si="1"/>
        <v>0</v>
      </c>
      <c r="AA33" s="263"/>
      <c r="AB33" s="263"/>
      <c r="AC33" s="263"/>
      <c r="AD33" s="264"/>
      <c r="AE33" s="289"/>
      <c r="AF33" s="290"/>
      <c r="AG33" s="290"/>
      <c r="AH33" s="290"/>
      <c r="AI33" s="290"/>
      <c r="AJ33" s="291"/>
      <c r="AK33" s="26"/>
    </row>
    <row r="34" spans="1:37" x14ac:dyDescent="0.2">
      <c r="A34" s="394"/>
      <c r="B34" s="269"/>
      <c r="C34" s="270"/>
      <c r="D34" s="265" t="s">
        <v>10</v>
      </c>
      <c r="E34" s="266"/>
      <c r="F34" s="267"/>
      <c r="G34" s="292"/>
      <c r="H34" s="293"/>
      <c r="I34" s="294"/>
      <c r="J34" s="107"/>
      <c r="K34" s="297">
        <f>LOOKUP(N14,基データ【削除変更しないでください】!A3:A16,基データ【削除変更しないでください】!AL3:AL16)</f>
        <v>3570</v>
      </c>
      <c r="L34" s="297"/>
      <c r="M34" s="298"/>
      <c r="N34" s="107"/>
      <c r="O34" s="297">
        <f>LOOKUP(N14,基データ【削除変更しないでください】!A3:A16,基データ【削除変更しないでください】!AM3:AM16)</f>
        <v>4720</v>
      </c>
      <c r="P34" s="297"/>
      <c r="Q34" s="298"/>
      <c r="R34" s="107"/>
      <c r="S34" s="297">
        <f>LOOKUP(N14,基データ【削除変更しないでください】!A3:A16,基データ【削除変更しないでください】!AN3:AN16)</f>
        <v>5770</v>
      </c>
      <c r="T34" s="297"/>
      <c r="U34" s="298"/>
      <c r="V34" s="107"/>
      <c r="W34" s="297">
        <f>LOOKUP(N14,基データ【削除変更しないでください】!A3:A16,基データ【削除変更しないでください】!AO3:AO16)</f>
        <v>14070</v>
      </c>
      <c r="X34" s="297"/>
      <c r="Y34" s="298"/>
      <c r="Z34" s="262">
        <f t="shared" si="1"/>
        <v>0</v>
      </c>
      <c r="AA34" s="263"/>
      <c r="AB34" s="263"/>
      <c r="AC34" s="263"/>
      <c r="AD34" s="264"/>
      <c r="AE34" s="289" t="s">
        <v>23</v>
      </c>
      <c r="AF34" s="410"/>
      <c r="AG34" s="410"/>
      <c r="AH34" s="410"/>
      <c r="AI34" s="410"/>
      <c r="AJ34" s="411"/>
      <c r="AK34" s="26"/>
    </row>
    <row r="35" spans="1:37" x14ac:dyDescent="0.2">
      <c r="A35" s="394"/>
      <c r="B35" s="269"/>
      <c r="C35" s="270"/>
      <c r="D35" s="268"/>
      <c r="E35" s="269"/>
      <c r="F35" s="270"/>
      <c r="G35" s="256" t="s">
        <v>67</v>
      </c>
      <c r="H35" s="257"/>
      <c r="I35" s="258"/>
      <c r="J35" s="107"/>
      <c r="K35" s="259">
        <f>K34*0.3</f>
        <v>1071</v>
      </c>
      <c r="L35" s="260"/>
      <c r="M35" s="261"/>
      <c r="N35" s="107"/>
      <c r="O35" s="259">
        <f>O34*0.3</f>
        <v>1416</v>
      </c>
      <c r="P35" s="260"/>
      <c r="Q35" s="261"/>
      <c r="R35" s="107"/>
      <c r="S35" s="259">
        <f>S34*0.3</f>
        <v>1731</v>
      </c>
      <c r="T35" s="260"/>
      <c r="U35" s="261"/>
      <c r="V35" s="107"/>
      <c r="W35" s="259"/>
      <c r="X35" s="260"/>
      <c r="Y35" s="261"/>
      <c r="Z35" s="262">
        <f t="shared" ref="Z35:Z36" si="5">J35*K35+N35*O35+R35*S35+V35*W35</f>
        <v>0</v>
      </c>
      <c r="AA35" s="263"/>
      <c r="AB35" s="263"/>
      <c r="AC35" s="263"/>
      <c r="AD35" s="264"/>
      <c r="AE35" s="289"/>
      <c r="AF35" s="410"/>
      <c r="AG35" s="410"/>
      <c r="AH35" s="410"/>
      <c r="AI35" s="410"/>
      <c r="AJ35" s="411"/>
      <c r="AK35" s="26"/>
    </row>
    <row r="36" spans="1:37" x14ac:dyDescent="0.2">
      <c r="A36" s="394"/>
      <c r="B36" s="269"/>
      <c r="C36" s="270"/>
      <c r="D36" s="271"/>
      <c r="E36" s="272"/>
      <c r="F36" s="273"/>
      <c r="G36" s="256" t="s">
        <v>68</v>
      </c>
      <c r="H36" s="257"/>
      <c r="I36" s="258"/>
      <c r="J36" s="107"/>
      <c r="K36" s="259">
        <f>K34*0.6</f>
        <v>2142</v>
      </c>
      <c r="L36" s="260"/>
      <c r="M36" s="261"/>
      <c r="N36" s="107"/>
      <c r="O36" s="259">
        <f>O34*0.6</f>
        <v>2832</v>
      </c>
      <c r="P36" s="260"/>
      <c r="Q36" s="261"/>
      <c r="R36" s="107"/>
      <c r="S36" s="259">
        <f>S34*0.6</f>
        <v>3462</v>
      </c>
      <c r="T36" s="260"/>
      <c r="U36" s="261"/>
      <c r="V36" s="107"/>
      <c r="W36" s="259"/>
      <c r="X36" s="260"/>
      <c r="Y36" s="261"/>
      <c r="Z36" s="262">
        <f t="shared" si="5"/>
        <v>0</v>
      </c>
      <c r="AA36" s="263"/>
      <c r="AB36" s="263"/>
      <c r="AC36" s="263"/>
      <c r="AD36" s="264"/>
      <c r="AE36" s="289"/>
      <c r="AF36" s="410"/>
      <c r="AG36" s="410"/>
      <c r="AH36" s="410"/>
      <c r="AI36" s="410"/>
      <c r="AJ36" s="411"/>
      <c r="AK36" s="26"/>
    </row>
    <row r="37" spans="1:37" x14ac:dyDescent="0.2">
      <c r="A37" s="394"/>
      <c r="B37" s="269"/>
      <c r="C37" s="270"/>
      <c r="D37" s="265" t="s">
        <v>11</v>
      </c>
      <c r="E37" s="266"/>
      <c r="F37" s="267"/>
      <c r="G37" s="292"/>
      <c r="H37" s="293"/>
      <c r="I37" s="294"/>
      <c r="J37" s="107"/>
      <c r="K37" s="297">
        <f>LOOKUP(N14,基データ【削除変更しないでください】!A3:A16,基データ【削除変更しないでください】!AP3:AP16)</f>
        <v>630</v>
      </c>
      <c r="L37" s="297"/>
      <c r="M37" s="298"/>
      <c r="N37" s="107"/>
      <c r="O37" s="374">
        <f>LOOKUP(N14,基データ【削除変更しないでください】!A3:A16,基データ【削除変更しないでください】!AQ3:AQ16)</f>
        <v>730</v>
      </c>
      <c r="P37" s="297"/>
      <c r="Q37" s="298"/>
      <c r="R37" s="107"/>
      <c r="S37" s="374">
        <f>LOOKUP(N14,基データ【削除変更しないでください】!A3:A16,基データ【削除変更しないでください】!AR3:AR16)</f>
        <v>940</v>
      </c>
      <c r="T37" s="297"/>
      <c r="U37" s="298"/>
      <c r="V37" s="107"/>
      <c r="W37" s="374">
        <f>LOOKUP(N14,基データ【削除変更しないでください】!A3:A16,基データ【削除変更しないでください】!AS3:AS16)</f>
        <v>2410</v>
      </c>
      <c r="X37" s="297"/>
      <c r="Y37" s="375"/>
      <c r="Z37" s="262">
        <f t="shared" si="1"/>
        <v>0</v>
      </c>
      <c r="AA37" s="263"/>
      <c r="AB37" s="263"/>
      <c r="AC37" s="263"/>
      <c r="AD37" s="264"/>
      <c r="AE37" s="412"/>
      <c r="AF37" s="410"/>
      <c r="AG37" s="410"/>
      <c r="AH37" s="410"/>
      <c r="AI37" s="410"/>
      <c r="AJ37" s="411"/>
      <c r="AK37" s="26"/>
    </row>
    <row r="38" spans="1:37" x14ac:dyDescent="0.2">
      <c r="A38" s="394"/>
      <c r="B38" s="269"/>
      <c r="C38" s="270"/>
      <c r="D38" s="121"/>
      <c r="E38" s="122"/>
      <c r="F38" s="123"/>
      <c r="G38" s="256" t="s">
        <v>67</v>
      </c>
      <c r="H38" s="257"/>
      <c r="I38" s="258"/>
      <c r="J38" s="107"/>
      <c r="K38" s="259">
        <f>K37*0.3</f>
        <v>189</v>
      </c>
      <c r="L38" s="260"/>
      <c r="M38" s="261"/>
      <c r="N38" s="107"/>
      <c r="O38" s="259">
        <f>O37*0.3</f>
        <v>219</v>
      </c>
      <c r="P38" s="260"/>
      <c r="Q38" s="261"/>
      <c r="R38" s="107"/>
      <c r="S38" s="259">
        <f>S37*0.3</f>
        <v>282</v>
      </c>
      <c r="T38" s="260"/>
      <c r="U38" s="261"/>
      <c r="V38" s="107"/>
      <c r="W38" s="118"/>
      <c r="X38" s="118"/>
      <c r="Y38" s="118"/>
      <c r="Z38" s="262">
        <f t="shared" ref="Z38" si="6">J38*K38+N38*O38+R38*S38+V38*W38</f>
        <v>0</v>
      </c>
      <c r="AA38" s="263"/>
      <c r="AB38" s="263"/>
      <c r="AC38" s="263"/>
      <c r="AD38" s="264"/>
      <c r="AE38" s="132"/>
      <c r="AF38" s="130"/>
      <c r="AG38" s="130"/>
      <c r="AH38" s="130"/>
      <c r="AI38" s="130"/>
      <c r="AJ38" s="131"/>
      <c r="AK38" s="26"/>
    </row>
    <row r="39" spans="1:37" x14ac:dyDescent="0.2">
      <c r="A39" s="394"/>
      <c r="B39" s="269"/>
      <c r="C39" s="270"/>
      <c r="D39" s="121"/>
      <c r="E39" s="122"/>
      <c r="F39" s="123"/>
      <c r="G39" s="256" t="s">
        <v>68</v>
      </c>
      <c r="H39" s="257"/>
      <c r="I39" s="258"/>
      <c r="J39" s="107"/>
      <c r="K39" s="259">
        <f>K37*0.6</f>
        <v>378</v>
      </c>
      <c r="L39" s="260"/>
      <c r="M39" s="261"/>
      <c r="N39" s="107"/>
      <c r="O39" s="259">
        <f>O37*0.6</f>
        <v>438</v>
      </c>
      <c r="P39" s="260"/>
      <c r="Q39" s="261"/>
      <c r="R39" s="107"/>
      <c r="S39" s="259">
        <f>S37*0.6</f>
        <v>564</v>
      </c>
      <c r="T39" s="260"/>
      <c r="U39" s="261"/>
      <c r="V39" s="107"/>
      <c r="W39" s="118"/>
      <c r="X39" s="118"/>
      <c r="Y39" s="118"/>
      <c r="Z39" s="262">
        <f t="shared" ref="Z39" si="7">J39*K39+N39*O39+R39*S39+V39*W39</f>
        <v>0</v>
      </c>
      <c r="AA39" s="263"/>
      <c r="AB39" s="263"/>
      <c r="AC39" s="263"/>
      <c r="AD39" s="264"/>
      <c r="AE39" s="132"/>
      <c r="AF39" s="130"/>
      <c r="AG39" s="130"/>
      <c r="AH39" s="130"/>
      <c r="AI39" s="130"/>
      <c r="AJ39" s="131"/>
      <c r="AK39" s="26"/>
    </row>
    <row r="40" spans="1:37" x14ac:dyDescent="0.2">
      <c r="A40" s="394"/>
      <c r="B40" s="269"/>
      <c r="C40" s="270"/>
      <c r="D40" s="265" t="s">
        <v>72</v>
      </c>
      <c r="E40" s="266"/>
      <c r="F40" s="267"/>
      <c r="G40" s="304">
        <v>1</v>
      </c>
      <c r="H40" s="304"/>
      <c r="I40" s="304"/>
      <c r="J40" s="107"/>
      <c r="K40" s="297">
        <f>LOOKUP(N14,基データ【削除変更しないでください】!A3:A16,基データ【削除変更しないでください】!AT3:AT16)</f>
        <v>1780</v>
      </c>
      <c r="L40" s="297"/>
      <c r="M40" s="298"/>
      <c r="N40" s="107"/>
      <c r="O40" s="297">
        <f>LOOKUP(N14,基データ【削除変更しないでください】!A3:A16,基データ【削除変更しないでください】!AU3:AU16)</f>
        <v>2310</v>
      </c>
      <c r="P40" s="297"/>
      <c r="Q40" s="298"/>
      <c r="R40" s="107"/>
      <c r="S40" s="297">
        <f>LOOKUP(N14,基データ【削除変更しないでください】!A3:A16,基データ【削除変更しないでください】!AV3:AV16)</f>
        <v>2830</v>
      </c>
      <c r="T40" s="297"/>
      <c r="U40" s="298"/>
      <c r="V40" s="107"/>
      <c r="W40" s="297">
        <f>LOOKUP(N14,基データ【削除変更しないでください】!A3:A16,基データ【削除変更しないでください】!AW3:AW16)</f>
        <v>6930</v>
      </c>
      <c r="X40" s="297"/>
      <c r="Y40" s="298"/>
      <c r="Z40" s="262">
        <f t="shared" si="1"/>
        <v>0</v>
      </c>
      <c r="AA40" s="263"/>
      <c r="AB40" s="263"/>
      <c r="AC40" s="263"/>
      <c r="AD40" s="264"/>
      <c r="AE40" s="62"/>
      <c r="AF40" s="63"/>
      <c r="AG40" s="63"/>
      <c r="AH40" s="63"/>
      <c r="AI40" s="63"/>
      <c r="AJ40" s="64"/>
      <c r="AK40" s="26"/>
    </row>
    <row r="41" spans="1:37" x14ac:dyDescent="0.2">
      <c r="A41" s="394"/>
      <c r="B41" s="269"/>
      <c r="C41" s="270"/>
      <c r="D41" s="268"/>
      <c r="E41" s="269"/>
      <c r="F41" s="270"/>
      <c r="G41" s="256" t="s">
        <v>67</v>
      </c>
      <c r="H41" s="257"/>
      <c r="I41" s="258"/>
      <c r="J41" s="107"/>
      <c r="K41" s="259">
        <f>K40*0.3</f>
        <v>534</v>
      </c>
      <c r="L41" s="260"/>
      <c r="M41" s="261"/>
      <c r="N41" s="107"/>
      <c r="O41" s="259">
        <f>O40*0.3</f>
        <v>693</v>
      </c>
      <c r="P41" s="260"/>
      <c r="Q41" s="261"/>
      <c r="R41" s="107"/>
      <c r="S41" s="259">
        <f>S40*0.3</f>
        <v>849</v>
      </c>
      <c r="T41" s="260"/>
      <c r="U41" s="261"/>
      <c r="V41" s="107"/>
      <c r="W41" s="259"/>
      <c r="X41" s="260"/>
      <c r="Y41" s="261"/>
      <c r="Z41" s="262">
        <f t="shared" ref="Z41:Z42" si="8">J41*K41+N41*O41+R41*S41+V41*W41</f>
        <v>0</v>
      </c>
      <c r="AA41" s="263"/>
      <c r="AB41" s="263"/>
      <c r="AC41" s="263"/>
      <c r="AD41" s="264"/>
      <c r="AE41" s="119"/>
      <c r="AF41" s="63"/>
      <c r="AG41" s="63"/>
      <c r="AH41" s="63"/>
      <c r="AI41" s="63"/>
      <c r="AJ41" s="120"/>
      <c r="AK41" s="26"/>
    </row>
    <row r="42" spans="1:37" x14ac:dyDescent="0.2">
      <c r="A42" s="394"/>
      <c r="B42" s="269"/>
      <c r="C42" s="270"/>
      <c r="D42" s="268"/>
      <c r="E42" s="269"/>
      <c r="F42" s="270"/>
      <c r="G42" s="256" t="s">
        <v>68</v>
      </c>
      <c r="H42" s="257"/>
      <c r="I42" s="258"/>
      <c r="J42" s="107"/>
      <c r="K42" s="259">
        <f>K40*0.6</f>
        <v>1068</v>
      </c>
      <c r="L42" s="260"/>
      <c r="M42" s="261"/>
      <c r="N42" s="107"/>
      <c r="O42" s="259">
        <f>O40*0.6</f>
        <v>1386</v>
      </c>
      <c r="P42" s="260"/>
      <c r="Q42" s="261"/>
      <c r="R42" s="107"/>
      <c r="S42" s="259">
        <f>S40*0.6</f>
        <v>1698</v>
      </c>
      <c r="T42" s="260"/>
      <c r="U42" s="261"/>
      <c r="V42" s="107"/>
      <c r="W42" s="259"/>
      <c r="X42" s="260"/>
      <c r="Y42" s="261"/>
      <c r="Z42" s="262">
        <f t="shared" si="8"/>
        <v>0</v>
      </c>
      <c r="AA42" s="263"/>
      <c r="AB42" s="263"/>
      <c r="AC42" s="263"/>
      <c r="AD42" s="264"/>
      <c r="AE42" s="119"/>
      <c r="AF42" s="63"/>
      <c r="AG42" s="63"/>
      <c r="AH42" s="63"/>
      <c r="AI42" s="63"/>
      <c r="AJ42" s="120"/>
      <c r="AK42" s="26"/>
    </row>
    <row r="43" spans="1:37" x14ac:dyDescent="0.2">
      <c r="A43" s="394"/>
      <c r="B43" s="269"/>
      <c r="C43" s="270"/>
      <c r="D43" s="268"/>
      <c r="E43" s="269"/>
      <c r="F43" s="270"/>
      <c r="G43" s="304">
        <v>2</v>
      </c>
      <c r="H43" s="304"/>
      <c r="I43" s="304"/>
      <c r="J43" s="107"/>
      <c r="K43" s="297">
        <f>LOOKUP(N14,基データ【削除変更しないでください】!A3:A16,基データ【削除変更しないでください】!AX3:AX16)</f>
        <v>1470</v>
      </c>
      <c r="L43" s="297"/>
      <c r="M43" s="298"/>
      <c r="N43" s="107"/>
      <c r="O43" s="297">
        <f>LOOKUP(N14,基データ【削除変更しないでください】!A3:A16,基データ【削除変更しないでください】!AY3:AY16)</f>
        <v>1990</v>
      </c>
      <c r="P43" s="297"/>
      <c r="Q43" s="298"/>
      <c r="R43" s="107"/>
      <c r="S43" s="297">
        <f>LOOKUP(N14,基データ【削除変更しないでください】!A3:A16,基データ【削除変更しないでください】!AZ3:AZ16)</f>
        <v>2410</v>
      </c>
      <c r="T43" s="297"/>
      <c r="U43" s="298"/>
      <c r="V43" s="107"/>
      <c r="W43" s="297">
        <f>LOOKUP(N14,基データ【削除変更しないでください】!A3:A16,基データ【削除変更しないでください】!BA3:BA16)</f>
        <v>5880</v>
      </c>
      <c r="X43" s="297"/>
      <c r="Y43" s="298"/>
      <c r="Z43" s="262">
        <f t="shared" si="1"/>
        <v>0</v>
      </c>
      <c r="AA43" s="263"/>
      <c r="AB43" s="263"/>
      <c r="AC43" s="263"/>
      <c r="AD43" s="264"/>
      <c r="AE43" s="62"/>
      <c r="AF43" s="63"/>
      <c r="AG43" s="63"/>
      <c r="AH43" s="63"/>
      <c r="AI43" s="63"/>
      <c r="AJ43" s="64"/>
      <c r="AK43" s="26"/>
    </row>
    <row r="44" spans="1:37" x14ac:dyDescent="0.2">
      <c r="A44" s="394"/>
      <c r="B44" s="269"/>
      <c r="C44" s="270"/>
      <c r="D44" s="124"/>
      <c r="E44" s="125"/>
      <c r="F44" s="126"/>
      <c r="G44" s="256" t="s">
        <v>67</v>
      </c>
      <c r="H44" s="257"/>
      <c r="I44" s="258"/>
      <c r="J44" s="107"/>
      <c r="K44" s="259">
        <f>K43*0.3</f>
        <v>441</v>
      </c>
      <c r="L44" s="260"/>
      <c r="M44" s="261"/>
      <c r="N44" s="107"/>
      <c r="O44" s="259">
        <f>O43*0.3</f>
        <v>597</v>
      </c>
      <c r="P44" s="260"/>
      <c r="Q44" s="261"/>
      <c r="R44" s="107"/>
      <c r="S44" s="259">
        <f>S43*0.3</f>
        <v>723</v>
      </c>
      <c r="T44" s="260"/>
      <c r="U44" s="261"/>
      <c r="V44" s="107"/>
      <c r="W44" s="259"/>
      <c r="X44" s="260"/>
      <c r="Y44" s="261"/>
      <c r="Z44" s="262">
        <f t="shared" ref="Z44:Z45" si="9">J44*K44+N44*O44+R44*S44+V44*W44</f>
        <v>0</v>
      </c>
      <c r="AA44" s="263"/>
      <c r="AB44" s="263"/>
      <c r="AC44" s="263"/>
      <c r="AD44" s="264"/>
      <c r="AE44" s="119"/>
      <c r="AF44" s="63"/>
      <c r="AG44" s="63"/>
      <c r="AH44" s="63"/>
      <c r="AI44" s="63"/>
      <c r="AJ44" s="120"/>
      <c r="AK44" s="26"/>
    </row>
    <row r="45" spans="1:37" x14ac:dyDescent="0.2">
      <c r="A45" s="394"/>
      <c r="B45" s="269"/>
      <c r="C45" s="270"/>
      <c r="D45" s="124"/>
      <c r="E45" s="125"/>
      <c r="F45" s="126"/>
      <c r="G45" s="256" t="s">
        <v>68</v>
      </c>
      <c r="H45" s="257"/>
      <c r="I45" s="258"/>
      <c r="J45" s="107"/>
      <c r="K45" s="259">
        <f>K43*0.6</f>
        <v>882</v>
      </c>
      <c r="L45" s="260"/>
      <c r="M45" s="261"/>
      <c r="N45" s="107"/>
      <c r="O45" s="259">
        <f>O43*0.6</f>
        <v>1194</v>
      </c>
      <c r="P45" s="260"/>
      <c r="Q45" s="261"/>
      <c r="R45" s="107"/>
      <c r="S45" s="259">
        <f>S43*0.6</f>
        <v>1446</v>
      </c>
      <c r="T45" s="260"/>
      <c r="U45" s="261"/>
      <c r="V45" s="107"/>
      <c r="W45" s="259"/>
      <c r="X45" s="260"/>
      <c r="Y45" s="261"/>
      <c r="Z45" s="262">
        <f t="shared" si="9"/>
        <v>0</v>
      </c>
      <c r="AA45" s="263"/>
      <c r="AB45" s="263"/>
      <c r="AC45" s="263"/>
      <c r="AD45" s="264"/>
      <c r="AE45" s="119"/>
      <c r="AF45" s="63"/>
      <c r="AG45" s="63"/>
      <c r="AH45" s="63"/>
      <c r="AI45" s="63"/>
      <c r="AJ45" s="120"/>
      <c r="AK45" s="26"/>
    </row>
    <row r="46" spans="1:37" x14ac:dyDescent="0.2">
      <c r="A46" s="395"/>
      <c r="B46" s="272"/>
      <c r="C46" s="273"/>
      <c r="D46" s="265" t="s">
        <v>15</v>
      </c>
      <c r="E46" s="266"/>
      <c r="F46" s="267"/>
      <c r="G46" s="304"/>
      <c r="H46" s="304"/>
      <c r="I46" s="304"/>
      <c r="J46" s="107"/>
      <c r="K46" s="297">
        <f>LOOKUP(N14,基データ【削除変更しないでください】!A3:A16,基データ【削除変更しないでください】!BF3:BF16)</f>
        <v>1780</v>
      </c>
      <c r="L46" s="297"/>
      <c r="M46" s="298"/>
      <c r="N46" s="107"/>
      <c r="O46" s="297">
        <f>LOOKUP(N14,基データ【削除変更しないでください】!A3:A16,基データ【削除変更しないでください】!BG3:BG16)</f>
        <v>2310</v>
      </c>
      <c r="P46" s="297"/>
      <c r="Q46" s="298"/>
      <c r="R46" s="107"/>
      <c r="S46" s="297">
        <f>LOOKUP(N14,基データ【削除変更しないでください】!A3:A16,基データ【削除変更しないでください】!BH3:BH16)</f>
        <v>2830</v>
      </c>
      <c r="T46" s="297"/>
      <c r="U46" s="298"/>
      <c r="V46" s="107"/>
      <c r="W46" s="297">
        <f>LOOKUP(N14,基データ【削除変更しないでください】!A3:A16,基データ【削除変更しないでください】!BI3:BI16)</f>
        <v>6930</v>
      </c>
      <c r="X46" s="297"/>
      <c r="Y46" s="298"/>
      <c r="Z46" s="262">
        <f t="shared" si="1"/>
        <v>0</v>
      </c>
      <c r="AA46" s="263"/>
      <c r="AB46" s="263"/>
      <c r="AC46" s="263"/>
      <c r="AD46" s="264"/>
      <c r="AE46" s="63"/>
      <c r="AF46" s="63"/>
      <c r="AG46" s="63"/>
      <c r="AH46" s="63"/>
      <c r="AI46" s="63"/>
      <c r="AJ46" s="120"/>
      <c r="AK46" s="26"/>
    </row>
    <row r="47" spans="1:37" x14ac:dyDescent="0.2">
      <c r="A47" s="129"/>
      <c r="B47" s="127"/>
      <c r="C47" s="128"/>
      <c r="D47" s="268"/>
      <c r="E47" s="269"/>
      <c r="F47" s="270"/>
      <c r="G47" s="256" t="s">
        <v>67</v>
      </c>
      <c r="H47" s="257"/>
      <c r="I47" s="258"/>
      <c r="J47" s="107"/>
      <c r="K47" s="259">
        <f>K46*0.3</f>
        <v>534</v>
      </c>
      <c r="L47" s="260"/>
      <c r="M47" s="261"/>
      <c r="N47" s="107"/>
      <c r="O47" s="259">
        <f>O46*0.3</f>
        <v>693</v>
      </c>
      <c r="P47" s="260"/>
      <c r="Q47" s="261"/>
      <c r="R47" s="107"/>
      <c r="S47" s="259">
        <f>S46*0.3</f>
        <v>849</v>
      </c>
      <c r="T47" s="260"/>
      <c r="U47" s="261"/>
      <c r="V47" s="107"/>
      <c r="W47" s="259"/>
      <c r="X47" s="260"/>
      <c r="Y47" s="274"/>
      <c r="Z47" s="262">
        <f t="shared" ref="Z47:Z48" si="10">J47*K47+N47*O47+R47*S47+V47*W47</f>
        <v>0</v>
      </c>
      <c r="AA47" s="263"/>
      <c r="AB47" s="263"/>
      <c r="AC47" s="263"/>
      <c r="AD47" s="264"/>
      <c r="AE47" s="119"/>
      <c r="AF47" s="63"/>
      <c r="AG47" s="63"/>
      <c r="AH47" s="63"/>
      <c r="AI47" s="63"/>
      <c r="AJ47" s="120"/>
      <c r="AK47" s="26"/>
    </row>
    <row r="48" spans="1:37" x14ac:dyDescent="0.2">
      <c r="A48" s="129"/>
      <c r="B48" s="127"/>
      <c r="C48" s="128"/>
      <c r="D48" s="271"/>
      <c r="E48" s="272"/>
      <c r="F48" s="273"/>
      <c r="G48" s="256" t="s">
        <v>68</v>
      </c>
      <c r="H48" s="257"/>
      <c r="I48" s="258"/>
      <c r="J48" s="107"/>
      <c r="K48" s="259">
        <f>K46*0.6</f>
        <v>1068</v>
      </c>
      <c r="L48" s="260"/>
      <c r="M48" s="261"/>
      <c r="N48" s="107"/>
      <c r="O48" s="259">
        <f>O46*0.6</f>
        <v>1386</v>
      </c>
      <c r="P48" s="260"/>
      <c r="Q48" s="261"/>
      <c r="R48" s="107"/>
      <c r="S48" s="259">
        <f>S46*0.6</f>
        <v>1698</v>
      </c>
      <c r="T48" s="260"/>
      <c r="U48" s="261"/>
      <c r="V48" s="107"/>
      <c r="W48" s="259"/>
      <c r="X48" s="260"/>
      <c r="Y48" s="274"/>
      <c r="Z48" s="262">
        <f t="shared" si="10"/>
        <v>0</v>
      </c>
      <c r="AA48" s="263"/>
      <c r="AB48" s="263"/>
      <c r="AC48" s="263"/>
      <c r="AD48" s="264"/>
      <c r="AE48" s="157"/>
      <c r="AF48" s="158"/>
      <c r="AG48" s="158"/>
      <c r="AH48" s="158"/>
      <c r="AI48" s="158"/>
      <c r="AJ48" s="159"/>
      <c r="AK48" s="26"/>
    </row>
    <row r="49" spans="1:47" hidden="1" x14ac:dyDescent="0.2">
      <c r="A49" s="382" t="s">
        <v>73</v>
      </c>
      <c r="B49" s="383"/>
      <c r="C49" s="383"/>
      <c r="D49" s="372" t="s">
        <v>74</v>
      </c>
      <c r="E49" s="372"/>
      <c r="F49" s="372"/>
      <c r="G49" s="65" t="s">
        <v>75</v>
      </c>
      <c r="H49" s="66"/>
      <c r="I49" s="313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92"/>
      <c r="AA49" s="392"/>
      <c r="AB49" s="392"/>
      <c r="AC49" s="392"/>
      <c r="AD49" s="392"/>
      <c r="AE49" s="398" t="s">
        <v>76</v>
      </c>
      <c r="AF49" s="398"/>
      <c r="AG49" s="398"/>
      <c r="AH49" s="398"/>
      <c r="AI49" s="398"/>
      <c r="AJ49" s="398"/>
      <c r="AK49" s="26"/>
      <c r="AL49" s="25"/>
      <c r="AM49" s="25"/>
      <c r="AN49" s="25"/>
      <c r="AO49" s="25"/>
      <c r="AP49" s="25"/>
      <c r="AQ49" s="25"/>
      <c r="AR49" s="25"/>
      <c r="AS49" s="25"/>
      <c r="AT49" s="25"/>
      <c r="AU49" s="25"/>
    </row>
    <row r="50" spans="1:47" hidden="1" x14ac:dyDescent="0.2">
      <c r="A50" s="382"/>
      <c r="B50" s="383"/>
      <c r="C50" s="383"/>
      <c r="D50" s="372"/>
      <c r="E50" s="372"/>
      <c r="F50" s="372"/>
      <c r="G50" s="38" t="s">
        <v>77</v>
      </c>
      <c r="H50" s="67"/>
      <c r="I50" s="390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1"/>
      <c r="X50" s="391"/>
      <c r="Y50" s="391"/>
      <c r="Z50" s="391"/>
      <c r="AA50" s="391"/>
      <c r="AB50" s="391"/>
      <c r="AC50" s="391"/>
      <c r="AD50" s="391"/>
      <c r="AE50" s="398"/>
      <c r="AF50" s="398"/>
      <c r="AG50" s="398"/>
      <c r="AH50" s="398"/>
      <c r="AI50" s="398"/>
      <c r="AJ50" s="398"/>
      <c r="AK50" s="26"/>
      <c r="AL50" s="25"/>
      <c r="AM50" s="25"/>
      <c r="AN50" s="25"/>
      <c r="AO50" s="25"/>
      <c r="AP50" s="25"/>
      <c r="AQ50" s="25"/>
      <c r="AR50" s="25"/>
      <c r="AS50" s="25"/>
      <c r="AT50" s="25"/>
      <c r="AU50" s="25"/>
    </row>
    <row r="51" spans="1:47" hidden="1" x14ac:dyDescent="0.2">
      <c r="A51" s="384"/>
      <c r="B51" s="385"/>
      <c r="C51" s="385"/>
      <c r="D51" s="386"/>
      <c r="E51" s="386"/>
      <c r="F51" s="386"/>
      <c r="G51" s="57" t="s">
        <v>78</v>
      </c>
      <c r="H51" s="68"/>
      <c r="I51" s="390"/>
      <c r="J51" s="391"/>
      <c r="K51" s="391"/>
      <c r="L51" s="391"/>
      <c r="M51" s="391"/>
      <c r="N51" s="391"/>
      <c r="O51" s="391"/>
      <c r="P51" s="391"/>
      <c r="Q51" s="391"/>
      <c r="R51" s="391"/>
      <c r="S51" s="391"/>
      <c r="T51" s="391"/>
      <c r="U51" s="391"/>
      <c r="V51" s="391"/>
      <c r="W51" s="391"/>
      <c r="X51" s="391"/>
      <c r="Y51" s="391"/>
      <c r="Z51" s="391"/>
      <c r="AA51" s="391"/>
      <c r="AB51" s="391"/>
      <c r="AC51" s="391"/>
      <c r="AD51" s="391"/>
      <c r="AE51" s="399"/>
      <c r="AF51" s="399"/>
      <c r="AG51" s="399"/>
      <c r="AH51" s="399"/>
      <c r="AI51" s="399"/>
      <c r="AJ51" s="399"/>
      <c r="AK51" s="26"/>
      <c r="AL51" s="25"/>
      <c r="AM51" s="25"/>
      <c r="AN51" s="25"/>
      <c r="AO51" s="25"/>
      <c r="AP51" s="25"/>
      <c r="AQ51" s="25"/>
      <c r="AR51" s="25"/>
      <c r="AS51" s="25"/>
      <c r="AT51" s="25"/>
      <c r="AU51" s="25"/>
    </row>
    <row r="52" spans="1:47" hidden="1" x14ac:dyDescent="0.2">
      <c r="A52" s="379" t="s">
        <v>79</v>
      </c>
      <c r="B52" s="372"/>
      <c r="C52" s="372"/>
      <c r="D52" s="104">
        <v>1</v>
      </c>
      <c r="E52" s="104">
        <v>2</v>
      </c>
      <c r="F52" s="104">
        <v>3</v>
      </c>
      <c r="G52" s="61">
        <v>4</v>
      </c>
      <c r="H52" s="61">
        <v>5</v>
      </c>
      <c r="I52" s="61">
        <v>6</v>
      </c>
      <c r="J52" s="387" t="s">
        <v>80</v>
      </c>
      <c r="K52" s="388"/>
      <c r="L52" s="388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9"/>
      <c r="AF52" s="269"/>
      <c r="AG52" s="269"/>
      <c r="AH52" s="269"/>
      <c r="AI52" s="269"/>
      <c r="AJ52" s="389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 hidden="1" x14ac:dyDescent="0.2">
      <c r="A53" s="380"/>
      <c r="B53" s="381"/>
      <c r="C53" s="381"/>
      <c r="D53" s="105" t="s">
        <v>81</v>
      </c>
      <c r="E53" s="105" t="s">
        <v>81</v>
      </c>
      <c r="F53" s="105" t="s">
        <v>81</v>
      </c>
      <c r="G53" s="69" t="s">
        <v>81</v>
      </c>
      <c r="H53" s="69" t="s">
        <v>81</v>
      </c>
      <c r="I53" s="69" t="s">
        <v>81</v>
      </c>
      <c r="J53" s="396"/>
      <c r="K53" s="397"/>
      <c r="L53" s="397"/>
      <c r="M53" s="352"/>
      <c r="N53" s="352"/>
      <c r="O53" s="352"/>
      <c r="P53" s="352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353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 x14ac:dyDescent="0.2">
      <c r="A54" s="29"/>
      <c r="B54" s="29"/>
      <c r="C54" s="29"/>
      <c r="D54" s="37"/>
      <c r="E54" s="37"/>
      <c r="F54" s="37"/>
      <c r="G54" s="29"/>
      <c r="H54" s="29"/>
      <c r="I54" s="54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5"/>
      <c r="AK54" s="26"/>
      <c r="AL54" s="25"/>
      <c r="AM54" s="25"/>
      <c r="AN54" s="27" t="s">
        <v>82</v>
      </c>
      <c r="AO54" s="25"/>
      <c r="AP54" s="25"/>
      <c r="AQ54" s="25"/>
      <c r="AR54" s="25"/>
      <c r="AS54" s="25"/>
      <c r="AT54" s="25"/>
      <c r="AU54" s="25"/>
    </row>
    <row r="55" spans="1:47" ht="29.25" customHeight="1" x14ac:dyDescent="0.2">
      <c r="A55" s="376"/>
      <c r="B55" s="377"/>
      <c r="C55" s="377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R55" s="377"/>
      <c r="S55" s="377"/>
      <c r="T55" s="377"/>
      <c r="U55" s="377"/>
      <c r="V55" s="377"/>
      <c r="W55" s="377"/>
      <c r="X55" s="377"/>
      <c r="Y55" s="377"/>
      <c r="Z55" s="378"/>
      <c r="AA55" s="402" t="s">
        <v>83</v>
      </c>
      <c r="AB55" s="403"/>
      <c r="AC55" s="403"/>
      <c r="AD55" s="404"/>
      <c r="AE55" s="400">
        <f>SUM(Z19:Z48)</f>
        <v>0</v>
      </c>
      <c r="AF55" s="401"/>
      <c r="AG55" s="401"/>
      <c r="AH55" s="401"/>
      <c r="AI55" s="401"/>
      <c r="AJ55" s="70" t="s">
        <v>84</v>
      </c>
      <c r="AK55" s="26"/>
      <c r="AL55" s="25"/>
      <c r="AM55" s="25"/>
      <c r="AN55" s="243">
        <f>ROUND(AE55*0.5,-1)</f>
        <v>0</v>
      </c>
      <c r="AO55" s="244"/>
      <c r="AP55" s="244"/>
      <c r="AQ55" s="244"/>
      <c r="AR55" s="244"/>
      <c r="AS55" s="244"/>
      <c r="AT55" s="244"/>
      <c r="AU55" s="103" t="s">
        <v>84</v>
      </c>
    </row>
    <row r="56" spans="1:47" ht="15.75" thickBot="1" x14ac:dyDescent="0.25">
      <c r="A56" s="56"/>
      <c r="B56" s="56"/>
      <c r="C56" s="56"/>
      <c r="D56" s="56"/>
      <c r="E56" s="56"/>
      <c r="F56" s="56"/>
      <c r="G56" s="71"/>
      <c r="H56" s="71"/>
      <c r="I56" s="71"/>
      <c r="J56" s="72"/>
      <c r="K56" s="72"/>
      <c r="L56" s="72"/>
      <c r="M56" s="72"/>
      <c r="N56" s="56"/>
      <c r="O56" s="72"/>
      <c r="P56" s="72"/>
      <c r="Q56" s="56"/>
      <c r="R56" s="56"/>
      <c r="S56" s="56"/>
      <c r="T56" s="56"/>
      <c r="U56" s="56"/>
      <c r="V56" s="71"/>
      <c r="W56" s="71"/>
      <c r="X56" s="71"/>
      <c r="Y56" s="71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.75" thickTop="1" x14ac:dyDescent="0.2">
      <c r="A57" s="25"/>
      <c r="B57" s="73"/>
      <c r="C57" s="74"/>
      <c r="D57" s="110"/>
      <c r="E57" s="110"/>
      <c r="F57" s="110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6"/>
      <c r="AK57" s="26"/>
      <c r="AL57" s="25"/>
      <c r="AM57" s="25"/>
      <c r="AN57" s="27" t="s">
        <v>85</v>
      </c>
      <c r="AO57" s="25"/>
      <c r="AP57" s="25"/>
      <c r="AQ57" s="25"/>
      <c r="AR57" s="25"/>
      <c r="AS57" s="25"/>
      <c r="AT57" s="25"/>
      <c r="AU57" s="25"/>
    </row>
    <row r="58" spans="1:47" ht="17.25" x14ac:dyDescent="0.2">
      <c r="A58" s="25"/>
      <c r="B58" s="76"/>
      <c r="C58" s="299" t="s">
        <v>86</v>
      </c>
      <c r="D58" s="300"/>
      <c r="E58" s="300"/>
      <c r="F58" s="300"/>
      <c r="G58" s="300"/>
      <c r="H58" s="300"/>
      <c r="I58" s="300"/>
      <c r="J58" s="300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8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6"/>
      <c r="AK58" s="26"/>
      <c r="AL58" s="25"/>
      <c r="AM58" s="25"/>
      <c r="AN58" s="243">
        <f>ROUND(AE55*0.8,-1)</f>
        <v>0</v>
      </c>
      <c r="AO58" s="244"/>
      <c r="AP58" s="244"/>
      <c r="AQ58" s="244"/>
      <c r="AR58" s="244"/>
      <c r="AS58" s="244"/>
      <c r="AT58" s="244"/>
      <c r="AU58" s="103" t="s">
        <v>84</v>
      </c>
    </row>
    <row r="59" spans="1:47" x14ac:dyDescent="0.2">
      <c r="A59" s="25"/>
      <c r="B59" s="76"/>
      <c r="C59" s="77"/>
      <c r="D59" s="284" t="s">
        <v>87</v>
      </c>
      <c r="E59" s="284"/>
      <c r="F59" s="284"/>
      <c r="G59" s="284"/>
      <c r="H59" s="284"/>
      <c r="I59" s="284"/>
      <c r="J59" s="284"/>
      <c r="K59" s="284"/>
      <c r="L59" s="301"/>
      <c r="M59" s="302"/>
      <c r="N59" s="302"/>
      <c r="O59" s="302"/>
      <c r="P59" s="302"/>
      <c r="Q59" s="302"/>
      <c r="R59" s="287" t="s">
        <v>84</v>
      </c>
      <c r="S59" s="288"/>
      <c r="T59" s="77"/>
      <c r="U59" s="78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6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</row>
    <row r="60" spans="1:47" x14ac:dyDescent="0.2">
      <c r="A60" s="25"/>
      <c r="B60" s="76"/>
      <c r="C60" s="77"/>
      <c r="D60" s="284" t="s">
        <v>88</v>
      </c>
      <c r="E60" s="284"/>
      <c r="F60" s="284"/>
      <c r="G60" s="284"/>
      <c r="H60" s="284"/>
      <c r="I60" s="284"/>
      <c r="J60" s="284"/>
      <c r="K60" s="284"/>
      <c r="L60" s="301"/>
      <c r="M60" s="302"/>
      <c r="N60" s="302"/>
      <c r="O60" s="302"/>
      <c r="P60" s="302"/>
      <c r="Q60" s="302"/>
      <c r="R60" s="287" t="s">
        <v>84</v>
      </c>
      <c r="S60" s="288"/>
      <c r="T60" s="77"/>
      <c r="U60" s="78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6"/>
      <c r="AK60" s="25"/>
      <c r="AL60" s="25"/>
      <c r="AM60" s="25"/>
      <c r="AN60" s="27" t="s">
        <v>226</v>
      </c>
      <c r="AO60" s="25"/>
      <c r="AP60" s="25"/>
      <c r="AQ60" s="25"/>
      <c r="AR60" s="25"/>
      <c r="AS60" s="25"/>
      <c r="AT60" s="25"/>
      <c r="AU60" s="25"/>
    </row>
    <row r="61" spans="1:47" x14ac:dyDescent="0.2">
      <c r="A61" s="25"/>
      <c r="B61" s="76"/>
      <c r="C61" s="77"/>
      <c r="D61" s="284" t="s">
        <v>89</v>
      </c>
      <c r="E61" s="284"/>
      <c r="F61" s="284"/>
      <c r="G61" s="284"/>
      <c r="H61" s="284"/>
      <c r="I61" s="284"/>
      <c r="J61" s="284"/>
      <c r="K61" s="284"/>
      <c r="L61" s="285">
        <f>L59+L60</f>
        <v>0</v>
      </c>
      <c r="M61" s="286"/>
      <c r="N61" s="286"/>
      <c r="O61" s="286"/>
      <c r="P61" s="286"/>
      <c r="Q61" s="286"/>
      <c r="R61" s="287" t="s">
        <v>84</v>
      </c>
      <c r="S61" s="288"/>
      <c r="T61" s="77"/>
      <c r="U61" s="78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43">
        <f>ROUND(AE55*0.2,-1)</f>
        <v>0</v>
      </c>
      <c r="AO61" s="244"/>
      <c r="AP61" s="244"/>
      <c r="AQ61" s="244"/>
      <c r="AR61" s="244"/>
      <c r="AS61" s="244"/>
      <c r="AT61" s="244"/>
      <c r="AU61" s="103" t="s">
        <v>84</v>
      </c>
    </row>
    <row r="62" spans="1:47" x14ac:dyDescent="0.2">
      <c r="A62" s="25"/>
      <c r="B62" s="76"/>
      <c r="C62" s="77"/>
      <c r="D62" s="111"/>
      <c r="E62" s="111"/>
      <c r="F62" s="111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8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</row>
    <row r="63" spans="1:47" ht="15.75" thickBot="1" x14ac:dyDescent="0.25">
      <c r="A63" s="25"/>
      <c r="B63" s="79"/>
      <c r="C63" s="80"/>
      <c r="D63" s="112"/>
      <c r="E63" s="112"/>
      <c r="F63" s="112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1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</row>
    <row r="64" spans="1:47" ht="15.75" thickTop="1" x14ac:dyDescent="0.2">
      <c r="A64" s="25"/>
      <c r="B64" s="25"/>
      <c r="C64" s="25"/>
      <c r="D64" s="109"/>
      <c r="E64" s="109"/>
      <c r="F64" s="109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</row>
  </sheetData>
  <sheetProtection sheet="1" objects="1" scenarios="1"/>
  <mergeCells count="269">
    <mergeCell ref="AN55:AT55"/>
    <mergeCell ref="AN58:AT58"/>
    <mergeCell ref="AA55:AD55"/>
    <mergeCell ref="AE17:AJ18"/>
    <mergeCell ref="J16:Y16"/>
    <mergeCell ref="K18:M18"/>
    <mergeCell ref="O18:Q18"/>
    <mergeCell ref="S18:U18"/>
    <mergeCell ref="W18:Y18"/>
    <mergeCell ref="V17:Y17"/>
    <mergeCell ref="Z37:AD37"/>
    <mergeCell ref="W37:Y37"/>
    <mergeCell ref="K37:M37"/>
    <mergeCell ref="I50:AD50"/>
    <mergeCell ref="K46:M46"/>
    <mergeCell ref="AE23:AJ30"/>
    <mergeCell ref="Z22:AD22"/>
    <mergeCell ref="Z30:AD30"/>
    <mergeCell ref="Z33:AD33"/>
    <mergeCell ref="AE34:AJ37"/>
    <mergeCell ref="Z23:AD23"/>
    <mergeCell ref="S40:U40"/>
    <mergeCell ref="Z40:AD40"/>
    <mergeCell ref="Z43:AD43"/>
    <mergeCell ref="D33:F33"/>
    <mergeCell ref="S37:U37"/>
    <mergeCell ref="A55:Z55"/>
    <mergeCell ref="A52:C53"/>
    <mergeCell ref="A49:C51"/>
    <mergeCell ref="D49:F51"/>
    <mergeCell ref="O43:Q43"/>
    <mergeCell ref="O46:Q46"/>
    <mergeCell ref="Z46:AD46"/>
    <mergeCell ref="W43:Y43"/>
    <mergeCell ref="J52:L52"/>
    <mergeCell ref="M52:AJ53"/>
    <mergeCell ref="I51:AD51"/>
    <mergeCell ref="I49:AD49"/>
    <mergeCell ref="A19:C46"/>
    <mergeCell ref="J53:L53"/>
    <mergeCell ref="W46:Y46"/>
    <mergeCell ref="S43:U43"/>
    <mergeCell ref="S46:U46"/>
    <mergeCell ref="G26:I26"/>
    <mergeCell ref="K26:M26"/>
    <mergeCell ref="O26:Q26"/>
    <mergeCell ref="AE49:AJ51"/>
    <mergeCell ref="AE55:AI55"/>
    <mergeCell ref="Z34:AD34"/>
    <mergeCell ref="W34:Y34"/>
    <mergeCell ref="W40:Y40"/>
    <mergeCell ref="W19:Y19"/>
    <mergeCell ref="W22:Y22"/>
    <mergeCell ref="W23:Y23"/>
    <mergeCell ref="W27:Y27"/>
    <mergeCell ref="W47:Y47"/>
    <mergeCell ref="W48:Y48"/>
    <mergeCell ref="W45:Y45"/>
    <mergeCell ref="Z27:AD27"/>
    <mergeCell ref="W26:Y26"/>
    <mergeCell ref="Z26:AD26"/>
    <mergeCell ref="S34:U34"/>
    <mergeCell ref="W30:Y30"/>
    <mergeCell ref="S33:U33"/>
    <mergeCell ref="S19:U19"/>
    <mergeCell ref="S22:U22"/>
    <mergeCell ref="S23:U23"/>
    <mergeCell ref="S27:U27"/>
    <mergeCell ref="S30:U30"/>
    <mergeCell ref="O37:Q37"/>
    <mergeCell ref="O34:Q34"/>
    <mergeCell ref="O30:Q30"/>
    <mergeCell ref="S35:U35"/>
    <mergeCell ref="S36:U36"/>
    <mergeCell ref="W35:Y35"/>
    <mergeCell ref="W36:Y36"/>
    <mergeCell ref="S26:U26"/>
    <mergeCell ref="S31:U31"/>
    <mergeCell ref="W31:Y31"/>
    <mergeCell ref="K34:M34"/>
    <mergeCell ref="AI12:AJ12"/>
    <mergeCell ref="H6:AJ6"/>
    <mergeCell ref="B6:F6"/>
    <mergeCell ref="H5:AJ5"/>
    <mergeCell ref="B5:F5"/>
    <mergeCell ref="G21:I21"/>
    <mergeCell ref="G20:I20"/>
    <mergeCell ref="K20:M20"/>
    <mergeCell ref="G33:I33"/>
    <mergeCell ref="A13:C13"/>
    <mergeCell ref="W24:Y24"/>
    <mergeCell ref="S24:U24"/>
    <mergeCell ref="O24:Q24"/>
    <mergeCell ref="K24:M24"/>
    <mergeCell ref="Z24:AD24"/>
    <mergeCell ref="Z25:AD25"/>
    <mergeCell ref="K27:M27"/>
    <mergeCell ref="K30:M30"/>
    <mergeCell ref="R17:U17"/>
    <mergeCell ref="Z19:AD19"/>
    <mergeCell ref="AA13:AD13"/>
    <mergeCell ref="G23:I23"/>
    <mergeCell ref="K23:M23"/>
    <mergeCell ref="G36:I36"/>
    <mergeCell ref="G35:I35"/>
    <mergeCell ref="A1:AJ1"/>
    <mergeCell ref="K8:N8"/>
    <mergeCell ref="AA11:AB11"/>
    <mergeCell ref="O8:AJ8"/>
    <mergeCell ref="O9:AJ9"/>
    <mergeCell ref="J8:J11"/>
    <mergeCell ref="K10:N10"/>
    <mergeCell ref="AC11:AJ11"/>
    <mergeCell ref="AA10:AB10"/>
    <mergeCell ref="AC10:AJ10"/>
    <mergeCell ref="H3:AJ3"/>
    <mergeCell ref="B3:F3"/>
    <mergeCell ref="K9:N9"/>
    <mergeCell ref="H4:AJ4"/>
    <mergeCell ref="B4:F4"/>
    <mergeCell ref="A11:I11"/>
    <mergeCell ref="A12:C12"/>
    <mergeCell ref="S12:T12"/>
    <mergeCell ref="L12:M12"/>
    <mergeCell ref="D12:E12"/>
    <mergeCell ref="F12:G12"/>
    <mergeCell ref="I12:J12"/>
    <mergeCell ref="G32:I32"/>
    <mergeCell ref="K32:M32"/>
    <mergeCell ref="O32:Q32"/>
    <mergeCell ref="S32:U32"/>
    <mergeCell ref="W32:Y32"/>
    <mergeCell ref="Z31:AD31"/>
    <mergeCell ref="Z32:AD32"/>
    <mergeCell ref="K19:M19"/>
    <mergeCell ref="A17:I18"/>
    <mergeCell ref="G19:I19"/>
    <mergeCell ref="D19:F22"/>
    <mergeCell ref="D23:F27"/>
    <mergeCell ref="Z28:AD28"/>
    <mergeCell ref="Z29:AD29"/>
    <mergeCell ref="O10:Y10"/>
    <mergeCell ref="K11:N11"/>
    <mergeCell ref="AA12:AB12"/>
    <mergeCell ref="AG12:AH12"/>
    <mergeCell ref="U12:V12"/>
    <mergeCell ref="N17:Q17"/>
    <mergeCell ref="D13:Z13"/>
    <mergeCell ref="Z17:AD18"/>
    <mergeCell ref="AE13:AI13"/>
    <mergeCell ref="J17:M17"/>
    <mergeCell ref="D14:M14"/>
    <mergeCell ref="O11:Y11"/>
    <mergeCell ref="X12:Y12"/>
    <mergeCell ref="C58:J58"/>
    <mergeCell ref="D59:K59"/>
    <mergeCell ref="D60:K60"/>
    <mergeCell ref="L59:Q59"/>
    <mergeCell ref="R59:S59"/>
    <mergeCell ref="L60:Q60"/>
    <mergeCell ref="R60:S60"/>
    <mergeCell ref="N14:Y14"/>
    <mergeCell ref="G27:I27"/>
    <mergeCell ref="A14:C14"/>
    <mergeCell ref="K40:M40"/>
    <mergeCell ref="K43:M43"/>
    <mergeCell ref="D40:F43"/>
    <mergeCell ref="D37:F37"/>
    <mergeCell ref="G46:I46"/>
    <mergeCell ref="G43:I43"/>
    <mergeCell ref="G37:I37"/>
    <mergeCell ref="O19:Q19"/>
    <mergeCell ref="O22:Q22"/>
    <mergeCell ref="G22:I22"/>
    <mergeCell ref="G30:I30"/>
    <mergeCell ref="O23:Q23"/>
    <mergeCell ref="O27:Q27"/>
    <mergeCell ref="G40:I40"/>
    <mergeCell ref="AN61:AT61"/>
    <mergeCell ref="K21:M21"/>
    <mergeCell ref="O20:Q20"/>
    <mergeCell ref="S20:U20"/>
    <mergeCell ref="W20:Y20"/>
    <mergeCell ref="Z20:AD20"/>
    <mergeCell ref="Z21:AD21"/>
    <mergeCell ref="O21:Q21"/>
    <mergeCell ref="W21:Y21"/>
    <mergeCell ref="S21:U21"/>
    <mergeCell ref="D61:K61"/>
    <mergeCell ref="L61:Q61"/>
    <mergeCell ref="R61:S61"/>
    <mergeCell ref="AE33:AJ33"/>
    <mergeCell ref="G34:I34"/>
    <mergeCell ref="K33:M33"/>
    <mergeCell ref="K22:M22"/>
    <mergeCell ref="O33:Q33"/>
    <mergeCell ref="W33:Y33"/>
    <mergeCell ref="O40:Q40"/>
    <mergeCell ref="G25:I25"/>
    <mergeCell ref="G24:I24"/>
    <mergeCell ref="G29:I29"/>
    <mergeCell ref="G28:I28"/>
    <mergeCell ref="G47:I47"/>
    <mergeCell ref="G48:I48"/>
    <mergeCell ref="D46:F48"/>
    <mergeCell ref="D34:F36"/>
    <mergeCell ref="W25:Y25"/>
    <mergeCell ref="S25:U25"/>
    <mergeCell ref="O25:Q25"/>
    <mergeCell ref="K25:M25"/>
    <mergeCell ref="K28:M28"/>
    <mergeCell ref="O28:Q28"/>
    <mergeCell ref="S28:U28"/>
    <mergeCell ref="W28:Y28"/>
    <mergeCell ref="W29:Y29"/>
    <mergeCell ref="S29:U29"/>
    <mergeCell ref="O29:Q29"/>
    <mergeCell ref="K29:M29"/>
    <mergeCell ref="K35:M35"/>
    <mergeCell ref="K36:M36"/>
    <mergeCell ref="O35:Q35"/>
    <mergeCell ref="O36:Q36"/>
    <mergeCell ref="D30:F32"/>
    <mergeCell ref="G31:I31"/>
    <mergeCell ref="K31:M31"/>
    <mergeCell ref="O31:Q31"/>
    <mergeCell ref="S41:U41"/>
    <mergeCell ref="S42:U42"/>
    <mergeCell ref="W41:Y41"/>
    <mergeCell ref="W42:Y42"/>
    <mergeCell ref="K44:M44"/>
    <mergeCell ref="G41:I41"/>
    <mergeCell ref="G42:I42"/>
    <mergeCell ref="G44:I44"/>
    <mergeCell ref="G45:I45"/>
    <mergeCell ref="K47:M47"/>
    <mergeCell ref="K48:M48"/>
    <mergeCell ref="O47:Q47"/>
    <mergeCell ref="O48:Q48"/>
    <mergeCell ref="S47:U47"/>
    <mergeCell ref="S48:U48"/>
    <mergeCell ref="Z35:AD35"/>
    <mergeCell ref="Z36:AD36"/>
    <mergeCell ref="Z41:AD41"/>
    <mergeCell ref="Z42:AD42"/>
    <mergeCell ref="Z44:AD44"/>
    <mergeCell ref="Z45:AD45"/>
    <mergeCell ref="Z47:AD47"/>
    <mergeCell ref="Z48:AD48"/>
    <mergeCell ref="K45:M45"/>
    <mergeCell ref="O44:Q44"/>
    <mergeCell ref="O45:Q45"/>
    <mergeCell ref="S44:U44"/>
    <mergeCell ref="S45:U45"/>
    <mergeCell ref="W44:Y44"/>
    <mergeCell ref="K41:M41"/>
    <mergeCell ref="K42:M42"/>
    <mergeCell ref="O41:Q41"/>
    <mergeCell ref="O42:Q42"/>
    <mergeCell ref="G38:I38"/>
    <mergeCell ref="G39:I39"/>
    <mergeCell ref="K38:M38"/>
    <mergeCell ref="K39:M39"/>
    <mergeCell ref="O38:Q38"/>
    <mergeCell ref="O39:Q39"/>
    <mergeCell ref="S38:U38"/>
    <mergeCell ref="S39:U39"/>
    <mergeCell ref="Z38:AD38"/>
    <mergeCell ref="Z39:AD39"/>
  </mergeCells>
  <phoneticPr fontId="1"/>
  <pageMargins left="0.7" right="0.7" top="0.75" bottom="0.75" header="0.3" footer="0.3"/>
  <pageSetup paperSize="9" scale="90" orientation="portrait" r:id="rId1"/>
  <colBreaks count="1" manualBreakCount="1">
    <brk id="3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基データ【削除変更しないでください】!$A$3:$A$16</xm:f>
          </x14:formula1>
          <xm:sqref>N14:Y14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R18"/>
  <sheetViews>
    <sheetView showGridLines="0" zoomScaleNormal="100" workbookViewId="0">
      <selection activeCell="Z4" sqref="Z4:AI4"/>
    </sheetView>
  </sheetViews>
  <sheetFormatPr defaultColWidth="1.69921875" defaultRowHeight="15" x14ac:dyDescent="0.2"/>
  <cols>
    <col min="19" max="19" width="6.796875" bestFit="1" customWidth="1"/>
  </cols>
  <sheetData>
    <row r="1" spans="2:70" ht="19.5" x14ac:dyDescent="0.2">
      <c r="B1" s="417" t="s">
        <v>197</v>
      </c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</row>
    <row r="2" spans="2:70" ht="19.5" x14ac:dyDescent="0.2">
      <c r="B2" s="425">
        <v>43309</v>
      </c>
      <c r="C2" s="425"/>
      <c r="D2" s="425"/>
      <c r="E2" s="425"/>
      <c r="F2" s="425"/>
      <c r="G2" s="425"/>
      <c r="H2" s="425"/>
      <c r="I2" s="426" t="str">
        <f>TEXT(B2,"(aaa)")</f>
        <v>(土)</v>
      </c>
      <c r="J2" s="426"/>
      <c r="K2" s="426"/>
      <c r="L2" s="427" t="str">
        <f>IF(COUNTIF(基データ【削除変更しないでください】!$BO$4:$BO$20,$B$2)&gt;0,"祝","")</f>
        <v/>
      </c>
      <c r="M2" s="427"/>
    </row>
    <row r="3" spans="2:70" ht="19.5" x14ac:dyDescent="0.2">
      <c r="B3" s="428" t="s">
        <v>198</v>
      </c>
      <c r="C3" s="428"/>
      <c r="D3" s="428"/>
      <c r="E3" s="428"/>
      <c r="F3" s="428"/>
      <c r="G3" s="428"/>
      <c r="H3" s="428"/>
      <c r="I3" s="428" t="s">
        <v>199</v>
      </c>
      <c r="J3" s="428"/>
      <c r="K3" s="428"/>
      <c r="L3" s="428"/>
      <c r="M3" s="428"/>
      <c r="N3" s="428"/>
      <c r="O3" s="428"/>
      <c r="P3" s="428"/>
      <c r="Q3" s="428"/>
      <c r="R3" s="428"/>
      <c r="S3" s="428" t="s">
        <v>200</v>
      </c>
      <c r="T3" s="429"/>
      <c r="U3" s="429"/>
      <c r="V3" s="429"/>
      <c r="W3" s="429"/>
      <c r="X3" s="429"/>
      <c r="Y3" s="429"/>
      <c r="Z3" s="429" t="s">
        <v>201</v>
      </c>
      <c r="AA3" s="429"/>
      <c r="AB3" s="429"/>
      <c r="AC3" s="429"/>
      <c r="AD3" s="429"/>
      <c r="AE3" s="429"/>
      <c r="AF3" s="429"/>
      <c r="AG3" s="429"/>
      <c r="AH3" s="429"/>
      <c r="AI3" s="429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</row>
    <row r="4" spans="2:70" ht="19.5" x14ac:dyDescent="0.2">
      <c r="B4" s="413" t="s">
        <v>209</v>
      </c>
      <c r="C4" s="413"/>
      <c r="D4" s="413"/>
      <c r="E4" s="413"/>
      <c r="F4" s="413"/>
      <c r="G4" s="413"/>
      <c r="H4" s="413"/>
      <c r="I4" s="413" t="s">
        <v>231</v>
      </c>
      <c r="J4" s="413"/>
      <c r="K4" s="413"/>
      <c r="L4" s="413"/>
      <c r="M4" s="413"/>
      <c r="N4" s="413"/>
      <c r="O4" s="413"/>
      <c r="P4" s="413"/>
      <c r="Q4" s="413"/>
      <c r="R4" s="413"/>
      <c r="S4" s="419">
        <v>4950</v>
      </c>
      <c r="T4" s="420"/>
      <c r="U4" s="420"/>
      <c r="V4" s="420"/>
      <c r="W4" s="420"/>
      <c r="X4" s="420"/>
      <c r="Y4" s="421"/>
      <c r="Z4" s="416" t="s">
        <v>224</v>
      </c>
      <c r="AA4" s="416"/>
      <c r="AB4" s="416"/>
      <c r="AC4" s="416"/>
      <c r="AD4" s="416"/>
      <c r="AE4" s="416"/>
      <c r="AF4" s="416"/>
      <c r="AG4" s="416"/>
      <c r="AH4" s="416"/>
      <c r="AI4" s="416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</row>
    <row r="5" spans="2:70" ht="19.5" x14ac:dyDescent="0.2">
      <c r="B5" s="422" t="s">
        <v>209</v>
      </c>
      <c r="C5" s="423"/>
      <c r="D5" s="423"/>
      <c r="E5" s="423"/>
      <c r="F5" s="423"/>
      <c r="G5" s="423"/>
      <c r="H5" s="424"/>
      <c r="I5" s="413" t="s">
        <v>221</v>
      </c>
      <c r="J5" s="413"/>
      <c r="K5" s="413"/>
      <c r="L5" s="413"/>
      <c r="M5" s="413"/>
      <c r="N5" s="413"/>
      <c r="O5" s="413"/>
      <c r="P5" s="413"/>
      <c r="Q5" s="413"/>
      <c r="R5" s="413"/>
      <c r="S5" s="419">
        <v>71500</v>
      </c>
      <c r="T5" s="420"/>
      <c r="U5" s="420"/>
      <c r="V5" s="420"/>
      <c r="W5" s="420"/>
      <c r="X5" s="420"/>
      <c r="Y5" s="421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</row>
    <row r="6" spans="2:70" ht="19.5" x14ac:dyDescent="0.2">
      <c r="B6" s="422" t="s">
        <v>210</v>
      </c>
      <c r="C6" s="423"/>
      <c r="D6" s="423"/>
      <c r="E6" s="423"/>
      <c r="F6" s="423"/>
      <c r="G6" s="423"/>
      <c r="H6" s="424"/>
      <c r="I6" s="413" t="s">
        <v>221</v>
      </c>
      <c r="J6" s="413"/>
      <c r="K6" s="413"/>
      <c r="L6" s="413"/>
      <c r="M6" s="413"/>
      <c r="N6" s="413"/>
      <c r="O6" s="413"/>
      <c r="P6" s="413"/>
      <c r="Q6" s="413"/>
      <c r="R6" s="413"/>
      <c r="S6" s="414">
        <v>13400</v>
      </c>
      <c r="T6" s="415"/>
      <c r="U6" s="415"/>
      <c r="V6" s="415"/>
      <c r="W6" s="415"/>
      <c r="X6" s="415"/>
      <c r="Y6" s="415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</row>
    <row r="7" spans="2:70" ht="19.5" x14ac:dyDescent="0.2">
      <c r="B7" s="422" t="s">
        <v>213</v>
      </c>
      <c r="C7" s="423"/>
      <c r="D7" s="423"/>
      <c r="E7" s="423"/>
      <c r="F7" s="423"/>
      <c r="G7" s="423"/>
      <c r="H7" s="424"/>
      <c r="I7" s="413" t="s">
        <v>221</v>
      </c>
      <c r="J7" s="413"/>
      <c r="K7" s="413"/>
      <c r="L7" s="413"/>
      <c r="M7" s="413"/>
      <c r="N7" s="413"/>
      <c r="O7" s="413"/>
      <c r="P7" s="413"/>
      <c r="Q7" s="413"/>
      <c r="R7" s="413"/>
      <c r="S7" s="414">
        <v>4400</v>
      </c>
      <c r="T7" s="415"/>
      <c r="U7" s="415"/>
      <c r="V7" s="415"/>
      <c r="W7" s="415"/>
      <c r="X7" s="415"/>
      <c r="Y7" s="415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</row>
    <row r="8" spans="2:70" ht="19.5" x14ac:dyDescent="0.2">
      <c r="B8" s="422" t="s">
        <v>214</v>
      </c>
      <c r="C8" s="423"/>
      <c r="D8" s="423"/>
      <c r="E8" s="423"/>
      <c r="F8" s="423"/>
      <c r="G8" s="423"/>
      <c r="H8" s="424"/>
      <c r="I8" s="413" t="s">
        <v>221</v>
      </c>
      <c r="J8" s="413"/>
      <c r="K8" s="413"/>
      <c r="L8" s="413"/>
      <c r="M8" s="413"/>
      <c r="N8" s="413"/>
      <c r="O8" s="413"/>
      <c r="P8" s="413"/>
      <c r="Q8" s="413"/>
      <c r="R8" s="413"/>
      <c r="S8" s="414">
        <v>3400</v>
      </c>
      <c r="T8" s="415"/>
      <c r="U8" s="415"/>
      <c r="V8" s="415"/>
      <c r="W8" s="415"/>
      <c r="X8" s="415"/>
      <c r="Y8" s="415"/>
      <c r="Z8" s="416"/>
      <c r="AA8" s="416"/>
      <c r="AB8" s="416"/>
      <c r="AC8" s="416"/>
      <c r="AD8" s="416"/>
      <c r="AE8" s="416"/>
      <c r="AF8" s="416"/>
      <c r="AG8" s="416"/>
      <c r="AH8" s="416"/>
      <c r="AI8" s="416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</row>
    <row r="9" spans="2:70" ht="19.5" x14ac:dyDescent="0.2">
      <c r="B9" s="422" t="s">
        <v>215</v>
      </c>
      <c r="C9" s="423"/>
      <c r="D9" s="423"/>
      <c r="E9" s="423"/>
      <c r="F9" s="423"/>
      <c r="G9" s="423"/>
      <c r="H9" s="424"/>
      <c r="I9" s="413" t="s">
        <v>221</v>
      </c>
      <c r="J9" s="413"/>
      <c r="K9" s="413"/>
      <c r="L9" s="413"/>
      <c r="M9" s="413"/>
      <c r="N9" s="413"/>
      <c r="O9" s="413"/>
      <c r="P9" s="413"/>
      <c r="Q9" s="413"/>
      <c r="R9" s="413"/>
      <c r="S9" s="414">
        <v>3400</v>
      </c>
      <c r="T9" s="415"/>
      <c r="U9" s="415"/>
      <c r="V9" s="415"/>
      <c r="W9" s="415"/>
      <c r="X9" s="415"/>
      <c r="Y9" s="415"/>
      <c r="Z9" s="416"/>
      <c r="AA9" s="416"/>
      <c r="AB9" s="416"/>
      <c r="AC9" s="416"/>
      <c r="AD9" s="416"/>
      <c r="AE9" s="416"/>
      <c r="AF9" s="416"/>
      <c r="AG9" s="416"/>
      <c r="AH9" s="416"/>
      <c r="AI9" s="416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</row>
    <row r="10" spans="2:70" ht="19.5" x14ac:dyDescent="0.2">
      <c r="B10" s="413" t="s">
        <v>217</v>
      </c>
      <c r="C10" s="413"/>
      <c r="D10" s="413"/>
      <c r="E10" s="413"/>
      <c r="F10" s="413"/>
      <c r="G10" s="413"/>
      <c r="H10" s="413"/>
      <c r="I10" s="413" t="s">
        <v>221</v>
      </c>
      <c r="J10" s="413"/>
      <c r="K10" s="413"/>
      <c r="L10" s="413"/>
      <c r="M10" s="413"/>
      <c r="N10" s="413"/>
      <c r="O10" s="413"/>
      <c r="P10" s="413"/>
      <c r="Q10" s="413"/>
      <c r="R10" s="413"/>
      <c r="S10" s="414">
        <v>6600</v>
      </c>
      <c r="T10" s="415"/>
      <c r="U10" s="415"/>
      <c r="V10" s="415"/>
      <c r="W10" s="415"/>
      <c r="X10" s="415"/>
      <c r="Y10" s="415"/>
      <c r="Z10" s="416"/>
      <c r="AA10" s="416"/>
      <c r="AB10" s="416"/>
      <c r="AC10" s="416"/>
      <c r="AD10" s="416"/>
      <c r="AE10" s="416"/>
      <c r="AF10" s="416"/>
      <c r="AG10" s="416"/>
      <c r="AH10" s="416"/>
      <c r="AI10" s="416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</row>
    <row r="11" spans="2:70" ht="19.5" x14ac:dyDescent="0.2">
      <c r="B11" s="413" t="s">
        <v>211</v>
      </c>
      <c r="C11" s="413"/>
      <c r="D11" s="413"/>
      <c r="E11" s="413"/>
      <c r="F11" s="413"/>
      <c r="G11" s="413"/>
      <c r="H11" s="413"/>
      <c r="I11" s="413" t="s">
        <v>221</v>
      </c>
      <c r="J11" s="413"/>
      <c r="K11" s="413"/>
      <c r="L11" s="413"/>
      <c r="M11" s="413"/>
      <c r="N11" s="413"/>
      <c r="O11" s="413"/>
      <c r="P11" s="413"/>
      <c r="Q11" s="413"/>
      <c r="R11" s="413"/>
      <c r="S11" s="414">
        <v>6600</v>
      </c>
      <c r="T11" s="415"/>
      <c r="U11" s="415"/>
      <c r="V11" s="415"/>
      <c r="W11" s="415"/>
      <c r="X11" s="415"/>
      <c r="Y11" s="415"/>
      <c r="Z11" s="416"/>
      <c r="AA11" s="416"/>
      <c r="AB11" s="416"/>
      <c r="AC11" s="416"/>
      <c r="AD11" s="416"/>
      <c r="AE11" s="416"/>
      <c r="AF11" s="416"/>
      <c r="AG11" s="416"/>
      <c r="AH11" s="416"/>
      <c r="AI11" s="416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</row>
    <row r="12" spans="2:70" ht="19.5" x14ac:dyDescent="0.2">
      <c r="B12" s="413" t="s">
        <v>212</v>
      </c>
      <c r="C12" s="413"/>
      <c r="D12" s="413"/>
      <c r="E12" s="413"/>
      <c r="F12" s="413"/>
      <c r="G12" s="413"/>
      <c r="H12" s="413"/>
      <c r="I12" s="413" t="s">
        <v>221</v>
      </c>
      <c r="J12" s="413"/>
      <c r="K12" s="413"/>
      <c r="L12" s="413"/>
      <c r="M12" s="413"/>
      <c r="N12" s="413"/>
      <c r="O12" s="413"/>
      <c r="P12" s="413"/>
      <c r="Q12" s="413"/>
      <c r="R12" s="413"/>
      <c r="S12" s="414">
        <v>5600</v>
      </c>
      <c r="T12" s="415"/>
      <c r="U12" s="415"/>
      <c r="V12" s="415"/>
      <c r="W12" s="415"/>
      <c r="X12" s="415"/>
      <c r="Y12" s="415"/>
      <c r="Z12" s="416"/>
      <c r="AA12" s="416"/>
      <c r="AB12" s="416"/>
      <c r="AC12" s="416"/>
      <c r="AD12" s="416"/>
      <c r="AE12" s="416"/>
      <c r="AF12" s="416"/>
      <c r="AG12" s="416"/>
      <c r="AH12" s="416"/>
      <c r="AI12" s="416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</row>
    <row r="13" spans="2:70" ht="19.5" x14ac:dyDescent="0.2">
      <c r="B13" s="413" t="s">
        <v>218</v>
      </c>
      <c r="C13" s="413"/>
      <c r="D13" s="413"/>
      <c r="E13" s="413"/>
      <c r="F13" s="413"/>
      <c r="G13" s="413"/>
      <c r="H13" s="413"/>
      <c r="I13" s="413" t="s">
        <v>221</v>
      </c>
      <c r="J13" s="413"/>
      <c r="K13" s="413"/>
      <c r="L13" s="413"/>
      <c r="M13" s="413"/>
      <c r="N13" s="413"/>
      <c r="O13" s="413"/>
      <c r="P13" s="413"/>
      <c r="Q13" s="413"/>
      <c r="R13" s="413"/>
      <c r="S13" s="414">
        <v>6600</v>
      </c>
      <c r="T13" s="415"/>
      <c r="U13" s="415"/>
      <c r="V13" s="415"/>
      <c r="W13" s="415"/>
      <c r="X13" s="415"/>
      <c r="Y13" s="415"/>
      <c r="Z13" s="416"/>
      <c r="AA13" s="416"/>
      <c r="AB13" s="416"/>
      <c r="AC13" s="416"/>
      <c r="AD13" s="416"/>
      <c r="AE13" s="416"/>
      <c r="AF13" s="416"/>
      <c r="AG13" s="416"/>
      <c r="AH13" s="416"/>
      <c r="AI13" s="416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</row>
    <row r="14" spans="2:70" ht="19.5" x14ac:dyDescent="0.2"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4"/>
      <c r="T14" s="415"/>
      <c r="U14" s="415"/>
      <c r="V14" s="415"/>
      <c r="W14" s="415"/>
      <c r="X14" s="415"/>
      <c r="Y14" s="415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</row>
    <row r="15" spans="2:70" ht="19.5" x14ac:dyDescent="0.2">
      <c r="B15" s="422" t="s">
        <v>202</v>
      </c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4"/>
      <c r="S15" s="414">
        <f>SUM(S4:Y14)</f>
        <v>126450</v>
      </c>
      <c r="T15" s="415"/>
      <c r="U15" s="415"/>
      <c r="V15" s="415"/>
      <c r="W15" s="415"/>
      <c r="X15" s="415"/>
      <c r="Y15" s="415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</row>
    <row r="18" spans="2:35" ht="19.5" x14ac:dyDescent="0.2">
      <c r="B18" s="422" t="s">
        <v>220</v>
      </c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4"/>
      <c r="S18" s="430">
        <f>S15</f>
        <v>126450</v>
      </c>
      <c r="T18" s="431"/>
      <c r="U18" s="431"/>
      <c r="V18" s="431"/>
      <c r="W18" s="431"/>
      <c r="X18" s="431"/>
      <c r="Y18" s="432"/>
      <c r="Z18" s="433"/>
      <c r="AA18" s="433"/>
      <c r="AB18" s="433"/>
      <c r="AC18" s="433"/>
      <c r="AD18" s="433"/>
      <c r="AE18" s="433"/>
      <c r="AF18" s="433"/>
      <c r="AG18" s="433"/>
      <c r="AH18" s="433"/>
      <c r="AI18" s="433"/>
    </row>
  </sheetData>
  <mergeCells count="58">
    <mergeCell ref="B18:R18"/>
    <mergeCell ref="S18:Y18"/>
    <mergeCell ref="Z18:AI18"/>
    <mergeCell ref="S6:Y6"/>
    <mergeCell ref="Z6:AI6"/>
    <mergeCell ref="B15:R15"/>
    <mergeCell ref="S15:Y15"/>
    <mergeCell ref="Z15:AI15"/>
    <mergeCell ref="B7:H7"/>
    <mergeCell ref="I7:R7"/>
    <mergeCell ref="S7:Y7"/>
    <mergeCell ref="Z7:AI7"/>
    <mergeCell ref="B8:H8"/>
    <mergeCell ref="I8:R8"/>
    <mergeCell ref="S8:Y8"/>
    <mergeCell ref="Z8:AI8"/>
    <mergeCell ref="B6:H6"/>
    <mergeCell ref="I6:R6"/>
    <mergeCell ref="I5:R5"/>
    <mergeCell ref="Z5:AI5"/>
    <mergeCell ref="B4:H4"/>
    <mergeCell ref="B9:H9"/>
    <mergeCell ref="I9:R9"/>
    <mergeCell ref="S9:Y9"/>
    <mergeCell ref="Z9:AI9"/>
    <mergeCell ref="B14:H14"/>
    <mergeCell ref="I14:R14"/>
    <mergeCell ref="S14:Y14"/>
    <mergeCell ref="Z14:AI14"/>
    <mergeCell ref="B13:H13"/>
    <mergeCell ref="I13:R13"/>
    <mergeCell ref="S13:Y13"/>
    <mergeCell ref="Z13:AI13"/>
    <mergeCell ref="B10:H10"/>
    <mergeCell ref="I10:R10"/>
    <mergeCell ref="S10:Y10"/>
    <mergeCell ref="Z10:AI10"/>
    <mergeCell ref="B1:M1"/>
    <mergeCell ref="I4:R4"/>
    <mergeCell ref="S4:Y4"/>
    <mergeCell ref="Z4:AI4"/>
    <mergeCell ref="S5:Y5"/>
    <mergeCell ref="B5:H5"/>
    <mergeCell ref="B2:H2"/>
    <mergeCell ref="I2:K2"/>
    <mergeCell ref="L2:M2"/>
    <mergeCell ref="B3:H3"/>
    <mergeCell ref="I3:R3"/>
    <mergeCell ref="S3:Y3"/>
    <mergeCell ref="Z3:AI3"/>
    <mergeCell ref="B11:H11"/>
    <mergeCell ref="I11:R11"/>
    <mergeCell ref="S11:Y11"/>
    <mergeCell ref="Z11:AI11"/>
    <mergeCell ref="B12:H12"/>
    <mergeCell ref="I12:R12"/>
    <mergeCell ref="S12:Y12"/>
    <mergeCell ref="Z12:AI12"/>
  </mergeCells>
  <phoneticPr fontId="1"/>
  <conditionalFormatting sqref="I2:K2">
    <cfRule type="containsText" dxfId="15" priority="5" operator="containsText" text="土">
      <formula>NOT(ISERROR(SEARCH("土",I2)))</formula>
    </cfRule>
    <cfRule type="containsText" dxfId="14" priority="6" operator="containsText" text="日">
      <formula>NOT(ISERROR(SEARCH("日",I2)))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基データ【削除変更しないでください】!$BM$4:$BM$14</xm:f>
          </x14:formula1>
          <xm:sqref>C4:H4 C6:H14 B4:B14</xm:sqref>
        </x14:dataValidation>
        <x14:dataValidation type="list" allowBlank="1" showInputMessage="1">
          <x14:formula1>
            <xm:f>基データ【削除変更しないでください】!$BN$4:$BN$9</xm:f>
          </x14:formula1>
          <xm:sqref>I4:R14</xm:sqref>
        </x14:dataValidation>
        <x14:dataValidation type="list" allowBlank="1" showInputMessage="1">
          <x14:formula1>
            <xm:f>基データ【削除変更しないでください】!$A$3:$A$20</xm:f>
          </x14:formula1>
          <xm:sqref>Z4:AI14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B1:BR51"/>
  <sheetViews>
    <sheetView showGridLines="0" topLeftCell="R19" zoomScaleNormal="100" workbookViewId="0">
      <selection activeCell="H18" sqref="H18"/>
    </sheetView>
  </sheetViews>
  <sheetFormatPr defaultColWidth="1.69921875" defaultRowHeight="15" x14ac:dyDescent="0.2"/>
  <cols>
    <col min="19" max="19" width="5.5" bestFit="1" customWidth="1"/>
  </cols>
  <sheetData>
    <row r="1" spans="2:70" ht="31.5" customHeight="1" x14ac:dyDescent="0.2">
      <c r="B1" s="443" t="s">
        <v>238</v>
      </c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43"/>
      <c r="AB1" s="443"/>
      <c r="AC1" s="443"/>
      <c r="AD1" s="443"/>
      <c r="AE1" s="443"/>
      <c r="AF1" s="417" t="s">
        <v>234</v>
      </c>
      <c r="AG1" s="418"/>
      <c r="AH1" s="418"/>
      <c r="AI1" s="418"/>
    </row>
    <row r="2" spans="2:70" ht="19.5" x14ac:dyDescent="0.2">
      <c r="B2" s="417" t="s">
        <v>197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3" spans="2:70" ht="19.5" x14ac:dyDescent="0.2">
      <c r="B3" s="425">
        <v>43511</v>
      </c>
      <c r="C3" s="425"/>
      <c r="D3" s="425"/>
      <c r="E3" s="425"/>
      <c r="F3" s="425"/>
      <c r="G3" s="425"/>
      <c r="H3" s="425"/>
      <c r="I3" s="426" t="str">
        <f>TEXT(B3,"(aaa)")</f>
        <v>(金)</v>
      </c>
      <c r="J3" s="426"/>
      <c r="K3" s="426"/>
      <c r="L3" s="427" t="str">
        <f>IF(COUNTIF(基データ【削除変更しないでください】!BO4:BO20,$B$3)&gt;0,"祝","")</f>
        <v/>
      </c>
      <c r="M3" s="427"/>
    </row>
    <row r="4" spans="2:70" ht="19.5" x14ac:dyDescent="0.2">
      <c r="B4" s="428" t="s">
        <v>198</v>
      </c>
      <c r="C4" s="428"/>
      <c r="D4" s="428"/>
      <c r="E4" s="428"/>
      <c r="F4" s="428"/>
      <c r="G4" s="428"/>
      <c r="H4" s="428"/>
      <c r="I4" s="428" t="s">
        <v>199</v>
      </c>
      <c r="J4" s="428"/>
      <c r="K4" s="428"/>
      <c r="L4" s="428"/>
      <c r="M4" s="428"/>
      <c r="N4" s="428"/>
      <c r="O4" s="428"/>
      <c r="P4" s="428"/>
      <c r="Q4" s="428"/>
      <c r="R4" s="428"/>
      <c r="S4" s="428" t="s">
        <v>200</v>
      </c>
      <c r="T4" s="429"/>
      <c r="U4" s="429"/>
      <c r="V4" s="429"/>
      <c r="W4" s="429"/>
      <c r="X4" s="429"/>
      <c r="Y4" s="429"/>
      <c r="Z4" s="429" t="s">
        <v>201</v>
      </c>
      <c r="AA4" s="429"/>
      <c r="AB4" s="429"/>
      <c r="AC4" s="429"/>
      <c r="AD4" s="429"/>
      <c r="AE4" s="429"/>
      <c r="AF4" s="429"/>
      <c r="AG4" s="429"/>
      <c r="AH4" s="429"/>
      <c r="AI4" s="429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</row>
    <row r="5" spans="2:70" ht="19.5" x14ac:dyDescent="0.2">
      <c r="B5" s="413" t="s">
        <v>209</v>
      </c>
      <c r="C5" s="413"/>
      <c r="D5" s="413"/>
      <c r="E5" s="413"/>
      <c r="F5" s="413"/>
      <c r="G5" s="413"/>
      <c r="H5" s="413"/>
      <c r="I5" s="413" t="s">
        <v>237</v>
      </c>
      <c r="J5" s="413"/>
      <c r="K5" s="413"/>
      <c r="L5" s="413"/>
      <c r="M5" s="413"/>
      <c r="N5" s="413"/>
      <c r="O5" s="413"/>
      <c r="P5" s="413"/>
      <c r="Q5" s="413"/>
      <c r="R5" s="413"/>
      <c r="S5" s="414">
        <v>45500</v>
      </c>
      <c r="T5" s="415"/>
      <c r="U5" s="415"/>
      <c r="V5" s="415"/>
      <c r="W5" s="415"/>
      <c r="X5" s="415"/>
      <c r="Y5" s="415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</row>
    <row r="6" spans="2:70" ht="19.5" x14ac:dyDescent="0.2">
      <c r="B6" s="422" t="s">
        <v>210</v>
      </c>
      <c r="C6" s="423"/>
      <c r="D6" s="423"/>
      <c r="E6" s="423"/>
      <c r="F6" s="423"/>
      <c r="G6" s="423"/>
      <c r="H6" s="424"/>
      <c r="I6" s="413" t="s">
        <v>237</v>
      </c>
      <c r="J6" s="413"/>
      <c r="K6" s="413"/>
      <c r="L6" s="413"/>
      <c r="M6" s="413"/>
      <c r="N6" s="413"/>
      <c r="O6" s="413"/>
      <c r="P6" s="413"/>
      <c r="Q6" s="413"/>
      <c r="R6" s="413"/>
      <c r="S6" s="434">
        <v>8900</v>
      </c>
      <c r="T6" s="435"/>
      <c r="U6" s="435"/>
      <c r="V6" s="435"/>
      <c r="W6" s="435"/>
      <c r="X6" s="435"/>
      <c r="Y6" s="436"/>
      <c r="Z6" s="437"/>
      <c r="AA6" s="438"/>
      <c r="AB6" s="438"/>
      <c r="AC6" s="438"/>
      <c r="AD6" s="438"/>
      <c r="AE6" s="438"/>
      <c r="AF6" s="438"/>
      <c r="AG6" s="438"/>
      <c r="AH6" s="438"/>
      <c r="AI6" s="439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</row>
    <row r="7" spans="2:70" ht="19.5" x14ac:dyDescent="0.2">
      <c r="B7" s="422" t="s">
        <v>213</v>
      </c>
      <c r="C7" s="423"/>
      <c r="D7" s="423"/>
      <c r="E7" s="423"/>
      <c r="F7" s="423"/>
      <c r="G7" s="423"/>
      <c r="H7" s="424"/>
      <c r="I7" s="413" t="s">
        <v>237</v>
      </c>
      <c r="J7" s="413"/>
      <c r="K7" s="413"/>
      <c r="L7" s="413"/>
      <c r="M7" s="413"/>
      <c r="N7" s="413"/>
      <c r="O7" s="413"/>
      <c r="P7" s="413"/>
      <c r="Q7" s="413"/>
      <c r="R7" s="413"/>
      <c r="S7" s="434">
        <v>3300</v>
      </c>
      <c r="T7" s="435"/>
      <c r="U7" s="435"/>
      <c r="V7" s="435"/>
      <c r="W7" s="435"/>
      <c r="X7" s="435"/>
      <c r="Y7" s="436"/>
      <c r="Z7" s="182"/>
      <c r="AA7" s="183"/>
      <c r="AB7" s="183"/>
      <c r="AC7" s="183"/>
      <c r="AD7" s="183"/>
      <c r="AE7" s="183"/>
      <c r="AF7" s="183"/>
      <c r="AG7" s="183"/>
      <c r="AH7" s="183"/>
      <c r="AI7" s="18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</row>
    <row r="8" spans="2:70" ht="19.5" x14ac:dyDescent="0.2">
      <c r="B8" s="422" t="s">
        <v>214</v>
      </c>
      <c r="C8" s="423"/>
      <c r="D8" s="423"/>
      <c r="E8" s="423"/>
      <c r="F8" s="423"/>
      <c r="G8" s="423"/>
      <c r="H8" s="424"/>
      <c r="I8" s="413" t="s">
        <v>237</v>
      </c>
      <c r="J8" s="413"/>
      <c r="K8" s="413"/>
      <c r="L8" s="413"/>
      <c r="M8" s="413"/>
      <c r="N8" s="413"/>
      <c r="O8" s="413"/>
      <c r="P8" s="413"/>
      <c r="Q8" s="413"/>
      <c r="R8" s="413"/>
      <c r="S8" s="434">
        <v>2600</v>
      </c>
      <c r="T8" s="435"/>
      <c r="U8" s="435"/>
      <c r="V8" s="435"/>
      <c r="W8" s="435"/>
      <c r="X8" s="435"/>
      <c r="Y8" s="436"/>
      <c r="Z8" s="182"/>
      <c r="AA8" s="183"/>
      <c r="AB8" s="183"/>
      <c r="AC8" s="183"/>
      <c r="AD8" s="183"/>
      <c r="AE8" s="183"/>
      <c r="AF8" s="183"/>
      <c r="AG8" s="183"/>
      <c r="AH8" s="183"/>
      <c r="AI8" s="18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</row>
    <row r="9" spans="2:70" ht="19.5" x14ac:dyDescent="0.2">
      <c r="B9" s="422" t="s">
        <v>215</v>
      </c>
      <c r="C9" s="423"/>
      <c r="D9" s="423"/>
      <c r="E9" s="423"/>
      <c r="F9" s="423"/>
      <c r="G9" s="423"/>
      <c r="H9" s="424"/>
      <c r="I9" s="413" t="s">
        <v>237</v>
      </c>
      <c r="J9" s="413"/>
      <c r="K9" s="413"/>
      <c r="L9" s="413"/>
      <c r="M9" s="413"/>
      <c r="N9" s="413"/>
      <c r="O9" s="413"/>
      <c r="P9" s="413"/>
      <c r="Q9" s="413"/>
      <c r="R9" s="413"/>
      <c r="S9" s="434">
        <v>2600</v>
      </c>
      <c r="T9" s="435"/>
      <c r="U9" s="435"/>
      <c r="V9" s="435"/>
      <c r="W9" s="435"/>
      <c r="X9" s="435"/>
      <c r="Y9" s="436"/>
      <c r="Z9" s="182"/>
      <c r="AA9" s="183"/>
      <c r="AB9" s="183"/>
      <c r="AC9" s="183"/>
      <c r="AD9" s="183"/>
      <c r="AE9" s="183"/>
      <c r="AF9" s="183"/>
      <c r="AG9" s="183"/>
      <c r="AH9" s="183"/>
      <c r="AI9" s="18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</row>
    <row r="10" spans="2:70" ht="19.5" x14ac:dyDescent="0.2">
      <c r="B10" s="422" t="s">
        <v>217</v>
      </c>
      <c r="C10" s="423"/>
      <c r="D10" s="423"/>
      <c r="E10" s="423"/>
      <c r="F10" s="423"/>
      <c r="G10" s="423"/>
      <c r="H10" s="424"/>
      <c r="I10" s="413" t="s">
        <v>237</v>
      </c>
      <c r="J10" s="413"/>
      <c r="K10" s="413"/>
      <c r="L10" s="413"/>
      <c r="M10" s="413"/>
      <c r="N10" s="413"/>
      <c r="O10" s="413"/>
      <c r="P10" s="413"/>
      <c r="Q10" s="413"/>
      <c r="R10" s="413"/>
      <c r="S10" s="434">
        <v>4900</v>
      </c>
      <c r="T10" s="435"/>
      <c r="U10" s="435"/>
      <c r="V10" s="435"/>
      <c r="W10" s="435"/>
      <c r="X10" s="435"/>
      <c r="Y10" s="436"/>
      <c r="Z10" s="416"/>
      <c r="AA10" s="416"/>
      <c r="AB10" s="416"/>
      <c r="AC10" s="416"/>
      <c r="AD10" s="416"/>
      <c r="AE10" s="416"/>
      <c r="AF10" s="416"/>
      <c r="AG10" s="416"/>
      <c r="AH10" s="416"/>
      <c r="AI10" s="416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</row>
    <row r="11" spans="2:70" ht="19.5" x14ac:dyDescent="0.2">
      <c r="B11" s="422" t="s">
        <v>211</v>
      </c>
      <c r="C11" s="423"/>
      <c r="D11" s="423"/>
      <c r="E11" s="423"/>
      <c r="F11" s="423"/>
      <c r="G11" s="423"/>
      <c r="H11" s="424"/>
      <c r="I11" s="413" t="s">
        <v>237</v>
      </c>
      <c r="J11" s="413"/>
      <c r="K11" s="413"/>
      <c r="L11" s="413"/>
      <c r="M11" s="413"/>
      <c r="N11" s="413"/>
      <c r="O11" s="413"/>
      <c r="P11" s="413"/>
      <c r="Q11" s="413"/>
      <c r="R11" s="413"/>
      <c r="S11" s="434">
        <v>4900</v>
      </c>
      <c r="T11" s="435"/>
      <c r="U11" s="435"/>
      <c r="V11" s="435"/>
      <c r="W11" s="435"/>
      <c r="X11" s="435"/>
      <c r="Y11" s="436"/>
      <c r="Z11" s="416"/>
      <c r="AA11" s="416"/>
      <c r="AB11" s="416"/>
      <c r="AC11" s="416"/>
      <c r="AD11" s="416"/>
      <c r="AE11" s="416"/>
      <c r="AF11" s="416"/>
      <c r="AG11" s="416"/>
      <c r="AH11" s="416"/>
      <c r="AI11" s="416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</row>
    <row r="12" spans="2:70" ht="19.5" x14ac:dyDescent="0.2">
      <c r="B12" s="422" t="s">
        <v>212</v>
      </c>
      <c r="C12" s="423"/>
      <c r="D12" s="423"/>
      <c r="E12" s="423"/>
      <c r="F12" s="423"/>
      <c r="G12" s="423"/>
      <c r="H12" s="424"/>
      <c r="I12" s="413" t="s">
        <v>237</v>
      </c>
      <c r="J12" s="413"/>
      <c r="K12" s="413"/>
      <c r="L12" s="413"/>
      <c r="M12" s="413"/>
      <c r="N12" s="413"/>
      <c r="O12" s="413"/>
      <c r="P12" s="413"/>
      <c r="Q12" s="413"/>
      <c r="R12" s="413"/>
      <c r="S12" s="434">
        <v>4200</v>
      </c>
      <c r="T12" s="435"/>
      <c r="U12" s="435"/>
      <c r="V12" s="435"/>
      <c r="W12" s="435"/>
      <c r="X12" s="435"/>
      <c r="Y12" s="436"/>
      <c r="Z12" s="416"/>
      <c r="AA12" s="416"/>
      <c r="AB12" s="416"/>
      <c r="AC12" s="416"/>
      <c r="AD12" s="416"/>
      <c r="AE12" s="416"/>
      <c r="AF12" s="416"/>
      <c r="AG12" s="416"/>
      <c r="AH12" s="416"/>
      <c r="AI12" s="416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</row>
    <row r="13" spans="2:70" ht="19.5" x14ac:dyDescent="0.2">
      <c r="B13" s="422" t="s">
        <v>218</v>
      </c>
      <c r="C13" s="423"/>
      <c r="D13" s="423"/>
      <c r="E13" s="423"/>
      <c r="F13" s="423"/>
      <c r="G13" s="423"/>
      <c r="H13" s="424"/>
      <c r="I13" s="413" t="s">
        <v>237</v>
      </c>
      <c r="J13" s="413"/>
      <c r="K13" s="413"/>
      <c r="L13" s="413"/>
      <c r="M13" s="413"/>
      <c r="N13" s="413"/>
      <c r="O13" s="413"/>
      <c r="P13" s="413"/>
      <c r="Q13" s="413"/>
      <c r="R13" s="413"/>
      <c r="S13" s="434">
        <v>4900</v>
      </c>
      <c r="T13" s="435"/>
      <c r="U13" s="435"/>
      <c r="V13" s="435"/>
      <c r="W13" s="435"/>
      <c r="X13" s="435"/>
      <c r="Y13" s="436"/>
      <c r="Z13" s="416"/>
      <c r="AA13" s="416"/>
      <c r="AB13" s="416"/>
      <c r="AC13" s="416"/>
      <c r="AD13" s="416"/>
      <c r="AE13" s="416"/>
      <c r="AF13" s="416"/>
      <c r="AG13" s="416"/>
      <c r="AH13" s="416"/>
      <c r="AI13" s="416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</row>
    <row r="14" spans="2:70" ht="19.5" x14ac:dyDescent="0.2">
      <c r="B14" s="422"/>
      <c r="C14" s="423"/>
      <c r="D14" s="423"/>
      <c r="E14" s="423"/>
      <c r="F14" s="423"/>
      <c r="G14" s="423"/>
      <c r="H14" s="424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34"/>
      <c r="T14" s="435"/>
      <c r="U14" s="435"/>
      <c r="V14" s="435"/>
      <c r="W14" s="435"/>
      <c r="X14" s="435"/>
      <c r="Y14" s="43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</row>
    <row r="15" spans="2:70" ht="19.5" x14ac:dyDescent="0.2">
      <c r="B15" s="422"/>
      <c r="C15" s="423"/>
      <c r="D15" s="423"/>
      <c r="E15" s="423"/>
      <c r="F15" s="423"/>
      <c r="G15" s="423"/>
      <c r="H15" s="424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34"/>
      <c r="T15" s="435"/>
      <c r="U15" s="435"/>
      <c r="V15" s="435"/>
      <c r="W15" s="435"/>
      <c r="X15" s="435"/>
      <c r="Y15" s="43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</row>
    <row r="16" spans="2:70" ht="19.5" x14ac:dyDescent="0.2">
      <c r="B16" s="422" t="s">
        <v>202</v>
      </c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4"/>
      <c r="S16" s="414">
        <f>SUM(S5:Y15)</f>
        <v>81800</v>
      </c>
      <c r="T16" s="415"/>
      <c r="U16" s="415"/>
      <c r="V16" s="415"/>
      <c r="W16" s="415"/>
      <c r="X16" s="415"/>
      <c r="Y16" s="415"/>
      <c r="Z16" s="433"/>
      <c r="AA16" s="433"/>
      <c r="AB16" s="433"/>
      <c r="AC16" s="433"/>
      <c r="AD16" s="433"/>
      <c r="AE16" s="433"/>
      <c r="AF16" s="433"/>
      <c r="AG16" s="433"/>
      <c r="AH16" s="433"/>
      <c r="AI16" s="433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</row>
    <row r="17" spans="2:70" x14ac:dyDescent="0.2"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</row>
    <row r="18" spans="2:70" x14ac:dyDescent="0.2"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</row>
    <row r="19" spans="2:70" ht="19.5" x14ac:dyDescent="0.2">
      <c r="B19" s="425">
        <v>43512</v>
      </c>
      <c r="C19" s="425"/>
      <c r="D19" s="425"/>
      <c r="E19" s="425"/>
      <c r="F19" s="425"/>
      <c r="G19" s="425"/>
      <c r="H19" s="425"/>
      <c r="I19" s="426" t="str">
        <f>TEXT(B19,"(aaa)")</f>
        <v>(土)</v>
      </c>
      <c r="J19" s="426"/>
      <c r="K19" s="426"/>
      <c r="L19" s="427" t="str">
        <f>IF(COUNTIF(基データ【削除変更しないでください】!BO4:BO20,$B$19)&gt;0,"祝","")</f>
        <v/>
      </c>
      <c r="M19" s="427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</row>
    <row r="20" spans="2:70" ht="19.5" x14ac:dyDescent="0.2">
      <c r="B20" s="428" t="s">
        <v>198</v>
      </c>
      <c r="C20" s="428"/>
      <c r="D20" s="428"/>
      <c r="E20" s="428"/>
      <c r="F20" s="428"/>
      <c r="G20" s="428"/>
      <c r="H20" s="428"/>
      <c r="I20" s="428" t="s">
        <v>199</v>
      </c>
      <c r="J20" s="428"/>
      <c r="K20" s="428"/>
      <c r="L20" s="428"/>
      <c r="M20" s="428"/>
      <c r="N20" s="428"/>
      <c r="O20" s="428"/>
      <c r="P20" s="428"/>
      <c r="Q20" s="428"/>
      <c r="R20" s="428"/>
      <c r="S20" s="428" t="s">
        <v>200</v>
      </c>
      <c r="T20" s="429"/>
      <c r="U20" s="429"/>
      <c r="V20" s="429"/>
      <c r="W20" s="429"/>
      <c r="X20" s="429"/>
      <c r="Y20" s="429"/>
      <c r="Z20" s="429" t="s">
        <v>201</v>
      </c>
      <c r="AA20" s="429"/>
      <c r="AB20" s="429"/>
      <c r="AC20" s="429"/>
      <c r="AD20" s="429"/>
      <c r="AE20" s="429"/>
      <c r="AF20" s="429"/>
      <c r="AG20" s="429"/>
      <c r="AH20" s="429"/>
      <c r="AI20" s="429"/>
    </row>
    <row r="21" spans="2:70" ht="19.5" x14ac:dyDescent="0.2">
      <c r="B21" s="413" t="s">
        <v>209</v>
      </c>
      <c r="C21" s="413"/>
      <c r="D21" s="413"/>
      <c r="E21" s="413"/>
      <c r="F21" s="413"/>
      <c r="G21" s="413"/>
      <c r="H21" s="413"/>
      <c r="I21" s="413" t="s">
        <v>233</v>
      </c>
      <c r="J21" s="413"/>
      <c r="K21" s="413"/>
      <c r="L21" s="413"/>
      <c r="M21" s="413"/>
      <c r="N21" s="413"/>
      <c r="O21" s="413"/>
      <c r="P21" s="413"/>
      <c r="Q21" s="413"/>
      <c r="R21" s="413"/>
      <c r="S21" s="414">
        <v>4950</v>
      </c>
      <c r="T21" s="415"/>
      <c r="U21" s="415"/>
      <c r="V21" s="415"/>
      <c r="W21" s="415"/>
      <c r="X21" s="415"/>
      <c r="Y21" s="415"/>
      <c r="Z21" s="416"/>
      <c r="AA21" s="416"/>
      <c r="AB21" s="416"/>
      <c r="AC21" s="416"/>
      <c r="AD21" s="416"/>
      <c r="AE21" s="416"/>
      <c r="AF21" s="416"/>
      <c r="AG21" s="416"/>
      <c r="AH21" s="416"/>
      <c r="AI21" s="416"/>
    </row>
    <row r="22" spans="2:70" ht="19.5" x14ac:dyDescent="0.2">
      <c r="B22" s="422" t="s">
        <v>209</v>
      </c>
      <c r="C22" s="423"/>
      <c r="D22" s="423"/>
      <c r="E22" s="423"/>
      <c r="F22" s="423"/>
      <c r="G22" s="423"/>
      <c r="H22" s="424"/>
      <c r="I22" s="413" t="s">
        <v>229</v>
      </c>
      <c r="J22" s="413"/>
      <c r="K22" s="413"/>
      <c r="L22" s="413"/>
      <c r="M22" s="413"/>
      <c r="N22" s="413"/>
      <c r="O22" s="413"/>
      <c r="P22" s="413"/>
      <c r="Q22" s="413"/>
      <c r="R22" s="413"/>
      <c r="S22" s="434">
        <v>16500</v>
      </c>
      <c r="T22" s="435"/>
      <c r="U22" s="435"/>
      <c r="V22" s="435"/>
      <c r="W22" s="435"/>
      <c r="X22" s="435"/>
      <c r="Y22" s="436"/>
      <c r="Z22" s="437"/>
      <c r="AA22" s="438"/>
      <c r="AB22" s="438"/>
      <c r="AC22" s="438"/>
      <c r="AD22" s="438"/>
      <c r="AE22" s="438"/>
      <c r="AF22" s="438"/>
      <c r="AG22" s="438"/>
      <c r="AH22" s="438"/>
      <c r="AI22" s="439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</row>
    <row r="23" spans="2:70" ht="19.5" x14ac:dyDescent="0.2">
      <c r="B23" s="422" t="s">
        <v>209</v>
      </c>
      <c r="C23" s="423"/>
      <c r="D23" s="423"/>
      <c r="E23" s="423"/>
      <c r="F23" s="423"/>
      <c r="G23" s="423"/>
      <c r="H23" s="424"/>
      <c r="I23" s="413" t="s">
        <v>239</v>
      </c>
      <c r="J23" s="413"/>
      <c r="K23" s="413"/>
      <c r="L23" s="413"/>
      <c r="M23" s="413"/>
      <c r="N23" s="413"/>
      <c r="O23" s="413"/>
      <c r="P23" s="413"/>
      <c r="Q23" s="413"/>
      <c r="R23" s="413"/>
      <c r="S23" s="434">
        <v>7140</v>
      </c>
      <c r="T23" s="435"/>
      <c r="U23" s="435"/>
      <c r="V23" s="435"/>
      <c r="W23" s="435"/>
      <c r="X23" s="435"/>
      <c r="Y23" s="436"/>
      <c r="Z23" s="182"/>
      <c r="AA23" s="183"/>
      <c r="AB23" s="183"/>
      <c r="AC23" s="183"/>
      <c r="AD23" s="183"/>
      <c r="AE23" s="183"/>
      <c r="AF23" s="183"/>
      <c r="AG23" s="183"/>
      <c r="AH23" s="183"/>
      <c r="AI23" s="18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</row>
    <row r="24" spans="2:70" ht="19.5" x14ac:dyDescent="0.2">
      <c r="B24" s="422" t="s">
        <v>210</v>
      </c>
      <c r="C24" s="423"/>
      <c r="D24" s="423"/>
      <c r="E24" s="423"/>
      <c r="F24" s="423"/>
      <c r="G24" s="423"/>
      <c r="H24" s="424"/>
      <c r="I24" s="413" t="s">
        <v>231</v>
      </c>
      <c r="J24" s="413"/>
      <c r="K24" s="413"/>
      <c r="L24" s="413"/>
      <c r="M24" s="413"/>
      <c r="N24" s="413"/>
      <c r="O24" s="413"/>
      <c r="P24" s="413"/>
      <c r="Q24" s="413"/>
      <c r="R24" s="413"/>
      <c r="S24" s="434">
        <v>1020</v>
      </c>
      <c r="T24" s="435"/>
      <c r="U24" s="435"/>
      <c r="V24" s="435"/>
      <c r="W24" s="435"/>
      <c r="X24" s="435"/>
      <c r="Y24" s="436"/>
      <c r="Z24" s="182"/>
      <c r="AA24" s="183"/>
      <c r="AB24" s="183"/>
      <c r="AC24" s="183"/>
      <c r="AD24" s="183"/>
      <c r="AE24" s="183"/>
      <c r="AF24" s="183"/>
      <c r="AG24" s="183"/>
      <c r="AH24" s="183"/>
      <c r="AI24" s="18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</row>
    <row r="25" spans="2:70" ht="19.5" x14ac:dyDescent="0.2">
      <c r="B25" s="422" t="s">
        <v>210</v>
      </c>
      <c r="C25" s="423"/>
      <c r="D25" s="423"/>
      <c r="E25" s="423"/>
      <c r="F25" s="423"/>
      <c r="G25" s="423"/>
      <c r="H25" s="424"/>
      <c r="I25" s="413" t="s">
        <v>229</v>
      </c>
      <c r="J25" s="413"/>
      <c r="K25" s="413"/>
      <c r="L25" s="413"/>
      <c r="M25" s="413"/>
      <c r="N25" s="413"/>
      <c r="O25" s="413"/>
      <c r="P25" s="413"/>
      <c r="Q25" s="413"/>
      <c r="R25" s="413"/>
      <c r="S25" s="434">
        <v>3400</v>
      </c>
      <c r="T25" s="435"/>
      <c r="U25" s="435"/>
      <c r="V25" s="435"/>
      <c r="W25" s="435"/>
      <c r="X25" s="435"/>
      <c r="Y25" s="436"/>
      <c r="Z25" s="182"/>
      <c r="AA25" s="183"/>
      <c r="AB25" s="183"/>
      <c r="AC25" s="183"/>
      <c r="AD25" s="183"/>
      <c r="AE25" s="183"/>
      <c r="AF25" s="183"/>
      <c r="AG25" s="183"/>
      <c r="AH25" s="183"/>
      <c r="AI25" s="18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</row>
    <row r="26" spans="2:70" ht="19.5" x14ac:dyDescent="0.2">
      <c r="B26" s="422" t="s">
        <v>210</v>
      </c>
      <c r="C26" s="423"/>
      <c r="D26" s="423"/>
      <c r="E26" s="423"/>
      <c r="F26" s="423"/>
      <c r="G26" s="423"/>
      <c r="H26" s="424"/>
      <c r="I26" s="413" t="s">
        <v>239</v>
      </c>
      <c r="J26" s="413"/>
      <c r="K26" s="413"/>
      <c r="L26" s="413"/>
      <c r="M26" s="413"/>
      <c r="N26" s="413"/>
      <c r="O26" s="413"/>
      <c r="P26" s="413"/>
      <c r="Q26" s="413"/>
      <c r="R26" s="413"/>
      <c r="S26" s="434">
        <v>1350</v>
      </c>
      <c r="T26" s="435"/>
      <c r="U26" s="435"/>
      <c r="V26" s="435"/>
      <c r="W26" s="435"/>
      <c r="X26" s="435"/>
      <c r="Y26" s="436"/>
      <c r="Z26" s="416"/>
      <c r="AA26" s="416"/>
      <c r="AB26" s="416"/>
      <c r="AC26" s="416"/>
      <c r="AD26" s="416"/>
      <c r="AE26" s="416"/>
      <c r="AF26" s="416"/>
      <c r="AG26" s="416"/>
      <c r="AH26" s="416"/>
      <c r="AI26" s="416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</row>
    <row r="27" spans="2:70" ht="19.5" x14ac:dyDescent="0.2">
      <c r="B27" s="422" t="s">
        <v>213</v>
      </c>
      <c r="C27" s="423"/>
      <c r="D27" s="423"/>
      <c r="E27" s="423"/>
      <c r="F27" s="423"/>
      <c r="G27" s="423"/>
      <c r="H27" s="424"/>
      <c r="I27" s="413" t="s">
        <v>231</v>
      </c>
      <c r="J27" s="413"/>
      <c r="K27" s="413"/>
      <c r="L27" s="413"/>
      <c r="M27" s="413"/>
      <c r="N27" s="413"/>
      <c r="O27" s="413"/>
      <c r="P27" s="413"/>
      <c r="Q27" s="413"/>
      <c r="R27" s="413"/>
      <c r="S27" s="434">
        <v>330</v>
      </c>
      <c r="T27" s="435"/>
      <c r="U27" s="435"/>
      <c r="V27" s="435"/>
      <c r="W27" s="435"/>
      <c r="X27" s="435"/>
      <c r="Y27" s="436"/>
      <c r="Z27" s="416"/>
      <c r="AA27" s="416"/>
      <c r="AB27" s="416"/>
      <c r="AC27" s="416"/>
      <c r="AD27" s="416"/>
      <c r="AE27" s="416"/>
      <c r="AF27" s="416"/>
      <c r="AG27" s="416"/>
      <c r="AH27" s="416"/>
      <c r="AI27" s="416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</row>
    <row r="28" spans="2:70" ht="19.5" x14ac:dyDescent="0.2">
      <c r="B28" s="422" t="s">
        <v>213</v>
      </c>
      <c r="C28" s="423"/>
      <c r="D28" s="423"/>
      <c r="E28" s="423"/>
      <c r="F28" s="423"/>
      <c r="G28" s="423"/>
      <c r="H28" s="424"/>
      <c r="I28" s="413" t="s">
        <v>229</v>
      </c>
      <c r="J28" s="413"/>
      <c r="K28" s="413"/>
      <c r="L28" s="413"/>
      <c r="M28" s="413"/>
      <c r="N28" s="413"/>
      <c r="O28" s="413"/>
      <c r="P28" s="413"/>
      <c r="Q28" s="413"/>
      <c r="R28" s="413"/>
      <c r="S28" s="434">
        <v>1100</v>
      </c>
      <c r="T28" s="435"/>
      <c r="U28" s="435"/>
      <c r="V28" s="435"/>
      <c r="W28" s="435"/>
      <c r="X28" s="435"/>
      <c r="Y28" s="436"/>
      <c r="Z28" s="416"/>
      <c r="AA28" s="416"/>
      <c r="AB28" s="416"/>
      <c r="AC28" s="416"/>
      <c r="AD28" s="416"/>
      <c r="AE28" s="416"/>
      <c r="AF28" s="416"/>
      <c r="AG28" s="416"/>
      <c r="AH28" s="416"/>
      <c r="AI28" s="416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</row>
    <row r="29" spans="2:70" ht="19.5" x14ac:dyDescent="0.2">
      <c r="B29" s="422" t="s">
        <v>213</v>
      </c>
      <c r="C29" s="423"/>
      <c r="D29" s="423"/>
      <c r="E29" s="423"/>
      <c r="F29" s="423"/>
      <c r="G29" s="423"/>
      <c r="H29" s="424"/>
      <c r="I29" s="413" t="s">
        <v>239</v>
      </c>
      <c r="J29" s="413"/>
      <c r="K29" s="413"/>
      <c r="L29" s="413"/>
      <c r="M29" s="413"/>
      <c r="N29" s="413"/>
      <c r="O29" s="413"/>
      <c r="P29" s="413"/>
      <c r="Q29" s="413"/>
      <c r="R29" s="413"/>
      <c r="S29" s="434">
        <v>450</v>
      </c>
      <c r="T29" s="435"/>
      <c r="U29" s="435"/>
      <c r="V29" s="435"/>
      <c r="W29" s="435"/>
      <c r="X29" s="435"/>
      <c r="Y29" s="436"/>
      <c r="Z29" s="416"/>
      <c r="AA29" s="416"/>
      <c r="AB29" s="416"/>
      <c r="AC29" s="416"/>
      <c r="AD29" s="416"/>
      <c r="AE29" s="416"/>
      <c r="AF29" s="416"/>
      <c r="AG29" s="416"/>
      <c r="AH29" s="416"/>
      <c r="AI29" s="416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</row>
    <row r="30" spans="2:70" ht="19.5" x14ac:dyDescent="0.2">
      <c r="B30" s="422" t="s">
        <v>214</v>
      </c>
      <c r="C30" s="423"/>
      <c r="D30" s="423"/>
      <c r="E30" s="423"/>
      <c r="F30" s="423"/>
      <c r="G30" s="423"/>
      <c r="H30" s="424"/>
      <c r="I30" s="413" t="s">
        <v>231</v>
      </c>
      <c r="J30" s="413"/>
      <c r="K30" s="413"/>
      <c r="L30" s="413"/>
      <c r="M30" s="413"/>
      <c r="N30" s="413"/>
      <c r="O30" s="413"/>
      <c r="P30" s="413"/>
      <c r="Q30" s="413"/>
      <c r="R30" s="413"/>
      <c r="S30" s="434">
        <v>240</v>
      </c>
      <c r="T30" s="435"/>
      <c r="U30" s="435"/>
      <c r="V30" s="435"/>
      <c r="W30" s="435"/>
      <c r="X30" s="435"/>
      <c r="Y30" s="436"/>
      <c r="Z30" s="416"/>
      <c r="AA30" s="416"/>
      <c r="AB30" s="416"/>
      <c r="AC30" s="416"/>
      <c r="AD30" s="416"/>
      <c r="AE30" s="416"/>
      <c r="AF30" s="416"/>
      <c r="AG30" s="416"/>
      <c r="AH30" s="416"/>
      <c r="AI30" s="416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</row>
    <row r="31" spans="2:70" ht="19.5" x14ac:dyDescent="0.2">
      <c r="B31" s="422" t="s">
        <v>214</v>
      </c>
      <c r="C31" s="423"/>
      <c r="D31" s="423"/>
      <c r="E31" s="423"/>
      <c r="F31" s="423"/>
      <c r="G31" s="423"/>
      <c r="H31" s="424"/>
      <c r="I31" s="413" t="s">
        <v>229</v>
      </c>
      <c r="J31" s="413"/>
      <c r="K31" s="413"/>
      <c r="L31" s="413"/>
      <c r="M31" s="413"/>
      <c r="N31" s="413"/>
      <c r="O31" s="413"/>
      <c r="P31" s="413"/>
      <c r="Q31" s="413"/>
      <c r="R31" s="413"/>
      <c r="S31" s="434">
        <v>800</v>
      </c>
      <c r="T31" s="435"/>
      <c r="U31" s="435"/>
      <c r="V31" s="435"/>
      <c r="W31" s="435"/>
      <c r="X31" s="435"/>
      <c r="Y31" s="43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</row>
    <row r="32" spans="2:70" ht="19.5" x14ac:dyDescent="0.2">
      <c r="B32" s="422" t="s">
        <v>214</v>
      </c>
      <c r="C32" s="423"/>
      <c r="D32" s="423"/>
      <c r="E32" s="423"/>
      <c r="F32" s="423"/>
      <c r="G32" s="423"/>
      <c r="H32" s="424"/>
      <c r="I32" s="413" t="s">
        <v>239</v>
      </c>
      <c r="J32" s="413"/>
      <c r="K32" s="413"/>
      <c r="L32" s="413"/>
      <c r="M32" s="413"/>
      <c r="N32" s="413"/>
      <c r="O32" s="413"/>
      <c r="P32" s="413"/>
      <c r="Q32" s="413"/>
      <c r="R32" s="413"/>
      <c r="S32" s="434">
        <v>330</v>
      </c>
      <c r="T32" s="435"/>
      <c r="U32" s="435"/>
      <c r="V32" s="435"/>
      <c r="W32" s="435"/>
      <c r="X32" s="435"/>
      <c r="Y32" s="436"/>
      <c r="Z32" s="437"/>
      <c r="AA32" s="438"/>
      <c r="AB32" s="438"/>
      <c r="AC32" s="438"/>
      <c r="AD32" s="438"/>
      <c r="AE32" s="438"/>
      <c r="AF32" s="438"/>
      <c r="AG32" s="438"/>
      <c r="AH32" s="438"/>
      <c r="AI32" s="439"/>
    </row>
    <row r="33" spans="2:35" ht="19.5" x14ac:dyDescent="0.2">
      <c r="B33" s="422" t="s">
        <v>215</v>
      </c>
      <c r="C33" s="423"/>
      <c r="D33" s="423"/>
      <c r="E33" s="423"/>
      <c r="F33" s="423"/>
      <c r="G33" s="423"/>
      <c r="H33" s="424"/>
      <c r="I33" s="413" t="s">
        <v>231</v>
      </c>
      <c r="J33" s="413"/>
      <c r="K33" s="413"/>
      <c r="L33" s="413"/>
      <c r="M33" s="413"/>
      <c r="N33" s="413"/>
      <c r="O33" s="413"/>
      <c r="P33" s="413"/>
      <c r="Q33" s="413"/>
      <c r="R33" s="413"/>
      <c r="S33" s="440">
        <v>240</v>
      </c>
      <c r="T33" s="441"/>
      <c r="U33" s="441"/>
      <c r="V33" s="441"/>
      <c r="W33" s="441"/>
      <c r="X33" s="441"/>
      <c r="Y33" s="442"/>
      <c r="Z33" s="437"/>
      <c r="AA33" s="438"/>
      <c r="AB33" s="438"/>
      <c r="AC33" s="438"/>
      <c r="AD33" s="438"/>
      <c r="AE33" s="438"/>
      <c r="AF33" s="438"/>
      <c r="AG33" s="438"/>
      <c r="AH33" s="438"/>
      <c r="AI33" s="439"/>
    </row>
    <row r="34" spans="2:35" ht="19.5" x14ac:dyDescent="0.2">
      <c r="B34" s="422" t="s">
        <v>215</v>
      </c>
      <c r="C34" s="423"/>
      <c r="D34" s="423"/>
      <c r="E34" s="423"/>
      <c r="F34" s="423"/>
      <c r="G34" s="423"/>
      <c r="H34" s="424"/>
      <c r="I34" s="413" t="s">
        <v>229</v>
      </c>
      <c r="J34" s="413"/>
      <c r="K34" s="413"/>
      <c r="L34" s="413"/>
      <c r="M34" s="413"/>
      <c r="N34" s="413"/>
      <c r="O34" s="413"/>
      <c r="P34" s="413"/>
      <c r="Q34" s="413"/>
      <c r="R34" s="413"/>
      <c r="S34" s="440">
        <v>800</v>
      </c>
      <c r="T34" s="441"/>
      <c r="U34" s="441"/>
      <c r="V34" s="441"/>
      <c r="W34" s="441"/>
      <c r="X34" s="441"/>
      <c r="Y34" s="442"/>
      <c r="Z34" s="437"/>
      <c r="AA34" s="438"/>
      <c r="AB34" s="438"/>
      <c r="AC34" s="438"/>
      <c r="AD34" s="438"/>
      <c r="AE34" s="438"/>
      <c r="AF34" s="438"/>
      <c r="AG34" s="438"/>
      <c r="AH34" s="438"/>
      <c r="AI34" s="439"/>
    </row>
    <row r="35" spans="2:35" ht="19.5" x14ac:dyDescent="0.2">
      <c r="B35" s="422" t="s">
        <v>215</v>
      </c>
      <c r="C35" s="423"/>
      <c r="D35" s="423"/>
      <c r="E35" s="423"/>
      <c r="F35" s="423"/>
      <c r="G35" s="423"/>
      <c r="H35" s="424"/>
      <c r="I35" s="413" t="s">
        <v>239</v>
      </c>
      <c r="J35" s="413"/>
      <c r="K35" s="413"/>
      <c r="L35" s="413"/>
      <c r="M35" s="413"/>
      <c r="N35" s="413"/>
      <c r="O35" s="413"/>
      <c r="P35" s="413"/>
      <c r="Q35" s="413"/>
      <c r="R35" s="413"/>
      <c r="S35" s="440">
        <v>330</v>
      </c>
      <c r="T35" s="441"/>
      <c r="U35" s="441"/>
      <c r="V35" s="441"/>
      <c r="W35" s="441"/>
      <c r="X35" s="441"/>
      <c r="Y35" s="442"/>
      <c r="Z35" s="437"/>
      <c r="AA35" s="438"/>
      <c r="AB35" s="438"/>
      <c r="AC35" s="438"/>
      <c r="AD35" s="438"/>
      <c r="AE35" s="438"/>
      <c r="AF35" s="438"/>
      <c r="AG35" s="438"/>
      <c r="AH35" s="438"/>
      <c r="AI35" s="439"/>
    </row>
    <row r="36" spans="2:35" ht="19.5" x14ac:dyDescent="0.2">
      <c r="B36" s="422" t="s">
        <v>217</v>
      </c>
      <c r="C36" s="423"/>
      <c r="D36" s="423"/>
      <c r="E36" s="423"/>
      <c r="F36" s="423"/>
      <c r="G36" s="423"/>
      <c r="H36" s="424"/>
      <c r="I36" s="413" t="s">
        <v>231</v>
      </c>
      <c r="J36" s="413"/>
      <c r="K36" s="413"/>
      <c r="L36" s="413"/>
      <c r="M36" s="413"/>
      <c r="N36" s="413"/>
      <c r="O36" s="413"/>
      <c r="P36" s="413"/>
      <c r="Q36" s="413"/>
      <c r="R36" s="413"/>
      <c r="S36" s="434">
        <v>510</v>
      </c>
      <c r="T36" s="435"/>
      <c r="U36" s="435"/>
      <c r="V36" s="435"/>
      <c r="W36" s="435"/>
      <c r="X36" s="435"/>
      <c r="Y36" s="436"/>
      <c r="Z36" s="437"/>
      <c r="AA36" s="438"/>
      <c r="AB36" s="438"/>
      <c r="AC36" s="438"/>
      <c r="AD36" s="438"/>
      <c r="AE36" s="438"/>
      <c r="AF36" s="438"/>
      <c r="AG36" s="438"/>
      <c r="AH36" s="438"/>
      <c r="AI36" s="439"/>
    </row>
    <row r="37" spans="2:35" ht="19.5" x14ac:dyDescent="0.2">
      <c r="B37" s="422" t="s">
        <v>217</v>
      </c>
      <c r="C37" s="423"/>
      <c r="D37" s="423"/>
      <c r="E37" s="423"/>
      <c r="F37" s="423"/>
      <c r="G37" s="423"/>
      <c r="H37" s="424"/>
      <c r="I37" s="413" t="s">
        <v>229</v>
      </c>
      <c r="J37" s="413"/>
      <c r="K37" s="413"/>
      <c r="L37" s="413"/>
      <c r="M37" s="413"/>
      <c r="N37" s="413"/>
      <c r="O37" s="413"/>
      <c r="P37" s="413"/>
      <c r="Q37" s="413"/>
      <c r="R37" s="413"/>
      <c r="S37" s="440">
        <v>1700</v>
      </c>
      <c r="T37" s="441"/>
      <c r="U37" s="441"/>
      <c r="V37" s="441"/>
      <c r="W37" s="441"/>
      <c r="X37" s="441"/>
      <c r="Y37" s="442"/>
      <c r="Z37" s="437"/>
      <c r="AA37" s="438"/>
      <c r="AB37" s="438"/>
      <c r="AC37" s="438"/>
      <c r="AD37" s="438"/>
      <c r="AE37" s="438"/>
      <c r="AF37" s="438"/>
      <c r="AG37" s="438"/>
      <c r="AH37" s="438"/>
      <c r="AI37" s="439"/>
    </row>
    <row r="38" spans="2:35" ht="19.5" x14ac:dyDescent="0.2">
      <c r="B38" s="422" t="s">
        <v>217</v>
      </c>
      <c r="C38" s="423"/>
      <c r="D38" s="423"/>
      <c r="E38" s="423"/>
      <c r="F38" s="423"/>
      <c r="G38" s="423"/>
      <c r="H38" s="424"/>
      <c r="I38" s="413" t="s">
        <v>239</v>
      </c>
      <c r="J38" s="413"/>
      <c r="K38" s="413"/>
      <c r="L38" s="413"/>
      <c r="M38" s="413"/>
      <c r="N38" s="413"/>
      <c r="O38" s="413"/>
      <c r="P38" s="413"/>
      <c r="Q38" s="413"/>
      <c r="R38" s="413"/>
      <c r="S38" s="440">
        <v>660</v>
      </c>
      <c r="T38" s="441"/>
      <c r="U38" s="441"/>
      <c r="V38" s="441"/>
      <c r="W38" s="441"/>
      <c r="X38" s="441"/>
      <c r="Y38" s="442"/>
      <c r="Z38" s="437"/>
      <c r="AA38" s="438"/>
      <c r="AB38" s="438"/>
      <c r="AC38" s="438"/>
      <c r="AD38" s="438"/>
      <c r="AE38" s="438"/>
      <c r="AF38" s="438"/>
      <c r="AG38" s="438"/>
      <c r="AH38" s="438"/>
      <c r="AI38" s="439"/>
    </row>
    <row r="39" spans="2:35" ht="19.5" x14ac:dyDescent="0.2">
      <c r="B39" s="422" t="s">
        <v>211</v>
      </c>
      <c r="C39" s="423"/>
      <c r="D39" s="423"/>
      <c r="E39" s="423"/>
      <c r="F39" s="423"/>
      <c r="G39" s="423"/>
      <c r="H39" s="424"/>
      <c r="I39" s="413" t="s">
        <v>231</v>
      </c>
      <c r="J39" s="413"/>
      <c r="K39" s="413"/>
      <c r="L39" s="413"/>
      <c r="M39" s="413"/>
      <c r="N39" s="413"/>
      <c r="O39" s="413"/>
      <c r="P39" s="413"/>
      <c r="Q39" s="413"/>
      <c r="R39" s="413"/>
      <c r="S39" s="434">
        <v>510</v>
      </c>
      <c r="T39" s="435"/>
      <c r="U39" s="435"/>
      <c r="V39" s="435"/>
      <c r="W39" s="435"/>
      <c r="X39" s="435"/>
      <c r="Y39" s="436"/>
      <c r="Z39" s="437"/>
      <c r="AA39" s="438"/>
      <c r="AB39" s="438"/>
      <c r="AC39" s="438"/>
      <c r="AD39" s="438"/>
      <c r="AE39" s="438"/>
      <c r="AF39" s="438"/>
      <c r="AG39" s="438"/>
      <c r="AH39" s="438"/>
      <c r="AI39" s="439"/>
    </row>
    <row r="40" spans="2:35" ht="19.5" x14ac:dyDescent="0.2">
      <c r="B40" s="422" t="s">
        <v>211</v>
      </c>
      <c r="C40" s="423"/>
      <c r="D40" s="423"/>
      <c r="E40" s="423"/>
      <c r="F40" s="423"/>
      <c r="G40" s="423"/>
      <c r="H40" s="424"/>
      <c r="I40" s="413" t="s">
        <v>229</v>
      </c>
      <c r="J40" s="413"/>
      <c r="K40" s="413"/>
      <c r="L40" s="413"/>
      <c r="M40" s="413"/>
      <c r="N40" s="413"/>
      <c r="O40" s="413"/>
      <c r="P40" s="413"/>
      <c r="Q40" s="413"/>
      <c r="R40" s="413"/>
      <c r="S40" s="440">
        <v>1700</v>
      </c>
      <c r="T40" s="441"/>
      <c r="U40" s="441"/>
      <c r="V40" s="441"/>
      <c r="W40" s="441"/>
      <c r="X40" s="441"/>
      <c r="Y40" s="442"/>
      <c r="Z40" s="437"/>
      <c r="AA40" s="438"/>
      <c r="AB40" s="438"/>
      <c r="AC40" s="438"/>
      <c r="AD40" s="438"/>
      <c r="AE40" s="438"/>
      <c r="AF40" s="438"/>
      <c r="AG40" s="438"/>
      <c r="AH40" s="438"/>
      <c r="AI40" s="439"/>
    </row>
    <row r="41" spans="2:35" ht="19.5" x14ac:dyDescent="0.2">
      <c r="B41" s="422" t="s">
        <v>211</v>
      </c>
      <c r="C41" s="423"/>
      <c r="D41" s="423"/>
      <c r="E41" s="423"/>
      <c r="F41" s="423"/>
      <c r="G41" s="423"/>
      <c r="H41" s="424"/>
      <c r="I41" s="413" t="s">
        <v>239</v>
      </c>
      <c r="J41" s="413"/>
      <c r="K41" s="413"/>
      <c r="L41" s="413"/>
      <c r="M41" s="413"/>
      <c r="N41" s="413"/>
      <c r="O41" s="413"/>
      <c r="P41" s="413"/>
      <c r="Q41" s="413"/>
      <c r="R41" s="413"/>
      <c r="S41" s="440">
        <v>660</v>
      </c>
      <c r="T41" s="441"/>
      <c r="U41" s="441"/>
      <c r="V41" s="441"/>
      <c r="W41" s="441"/>
      <c r="X41" s="441"/>
      <c r="Y41" s="442"/>
      <c r="Z41" s="437"/>
      <c r="AA41" s="438"/>
      <c r="AB41" s="438"/>
      <c r="AC41" s="438"/>
      <c r="AD41" s="438"/>
      <c r="AE41" s="438"/>
      <c r="AF41" s="438"/>
      <c r="AG41" s="438"/>
      <c r="AH41" s="438"/>
      <c r="AI41" s="439"/>
    </row>
    <row r="42" spans="2:35" ht="19.5" x14ac:dyDescent="0.2">
      <c r="B42" s="422" t="s">
        <v>212</v>
      </c>
      <c r="C42" s="423"/>
      <c r="D42" s="423"/>
      <c r="E42" s="423"/>
      <c r="F42" s="423"/>
      <c r="G42" s="423"/>
      <c r="H42" s="424"/>
      <c r="I42" s="413" t="s">
        <v>231</v>
      </c>
      <c r="J42" s="413"/>
      <c r="K42" s="413"/>
      <c r="L42" s="413"/>
      <c r="M42" s="413"/>
      <c r="N42" s="413"/>
      <c r="O42" s="413"/>
      <c r="P42" s="413"/>
      <c r="Q42" s="413"/>
      <c r="R42" s="413"/>
      <c r="S42" s="440">
        <v>420</v>
      </c>
      <c r="T42" s="441"/>
      <c r="U42" s="441"/>
      <c r="V42" s="441"/>
      <c r="W42" s="441"/>
      <c r="X42" s="441"/>
      <c r="Y42" s="442"/>
      <c r="Z42" s="437"/>
      <c r="AA42" s="438"/>
      <c r="AB42" s="438"/>
      <c r="AC42" s="438"/>
      <c r="AD42" s="438"/>
      <c r="AE42" s="438"/>
      <c r="AF42" s="438"/>
      <c r="AG42" s="438"/>
      <c r="AH42" s="438"/>
      <c r="AI42" s="439"/>
    </row>
    <row r="43" spans="2:35" ht="19.5" x14ac:dyDescent="0.2">
      <c r="B43" s="422" t="s">
        <v>212</v>
      </c>
      <c r="C43" s="423"/>
      <c r="D43" s="423"/>
      <c r="E43" s="423"/>
      <c r="F43" s="423"/>
      <c r="G43" s="423"/>
      <c r="H43" s="424"/>
      <c r="I43" s="413" t="s">
        <v>229</v>
      </c>
      <c r="J43" s="413"/>
      <c r="K43" s="413"/>
      <c r="L43" s="413"/>
      <c r="M43" s="413"/>
      <c r="N43" s="413"/>
      <c r="O43" s="413"/>
      <c r="P43" s="413"/>
      <c r="Q43" s="413"/>
      <c r="R43" s="413"/>
      <c r="S43" s="440">
        <v>1400</v>
      </c>
      <c r="T43" s="441"/>
      <c r="U43" s="441"/>
      <c r="V43" s="441"/>
      <c r="W43" s="441"/>
      <c r="X43" s="441"/>
      <c r="Y43" s="442"/>
      <c r="Z43" s="182"/>
      <c r="AA43" s="183"/>
      <c r="AB43" s="183"/>
      <c r="AC43" s="183"/>
      <c r="AD43" s="183"/>
      <c r="AE43" s="183"/>
      <c r="AF43" s="183"/>
      <c r="AG43" s="183"/>
      <c r="AH43" s="183"/>
      <c r="AI43" s="184"/>
    </row>
    <row r="44" spans="2:35" ht="19.5" x14ac:dyDescent="0.2">
      <c r="B44" s="422" t="s">
        <v>212</v>
      </c>
      <c r="C44" s="423"/>
      <c r="D44" s="423"/>
      <c r="E44" s="423"/>
      <c r="F44" s="423"/>
      <c r="G44" s="423"/>
      <c r="H44" s="424"/>
      <c r="I44" s="413" t="s">
        <v>239</v>
      </c>
      <c r="J44" s="413"/>
      <c r="K44" s="413"/>
      <c r="L44" s="413"/>
      <c r="M44" s="413"/>
      <c r="N44" s="413"/>
      <c r="O44" s="413"/>
      <c r="P44" s="413"/>
      <c r="Q44" s="413"/>
      <c r="R44" s="413"/>
      <c r="S44" s="434">
        <v>570</v>
      </c>
      <c r="T44" s="435"/>
      <c r="U44" s="435"/>
      <c r="V44" s="435"/>
      <c r="W44" s="435"/>
      <c r="X44" s="435"/>
      <c r="Y44" s="436"/>
      <c r="Z44" s="437"/>
      <c r="AA44" s="438"/>
      <c r="AB44" s="438"/>
      <c r="AC44" s="438"/>
      <c r="AD44" s="438"/>
      <c r="AE44" s="438"/>
      <c r="AF44" s="438"/>
      <c r="AG44" s="438"/>
      <c r="AH44" s="438"/>
      <c r="AI44" s="439"/>
    </row>
    <row r="45" spans="2:35" ht="19.5" x14ac:dyDescent="0.2">
      <c r="B45" s="422" t="s">
        <v>218</v>
      </c>
      <c r="C45" s="423"/>
      <c r="D45" s="423"/>
      <c r="E45" s="423"/>
      <c r="F45" s="423"/>
      <c r="G45" s="423"/>
      <c r="H45" s="424"/>
      <c r="I45" s="413" t="s">
        <v>231</v>
      </c>
      <c r="J45" s="413"/>
      <c r="K45" s="413"/>
      <c r="L45" s="413"/>
      <c r="M45" s="413"/>
      <c r="N45" s="413"/>
      <c r="O45" s="413"/>
      <c r="P45" s="413"/>
      <c r="Q45" s="413"/>
      <c r="R45" s="413"/>
      <c r="S45" s="440">
        <v>510</v>
      </c>
      <c r="T45" s="441"/>
      <c r="U45" s="441"/>
      <c r="V45" s="441"/>
      <c r="W45" s="441"/>
      <c r="X45" s="441"/>
      <c r="Y45" s="442"/>
      <c r="Z45" s="437"/>
      <c r="AA45" s="438"/>
      <c r="AB45" s="438"/>
      <c r="AC45" s="438"/>
      <c r="AD45" s="438"/>
      <c r="AE45" s="438"/>
      <c r="AF45" s="438"/>
      <c r="AG45" s="438"/>
      <c r="AH45" s="438"/>
      <c r="AI45" s="439"/>
    </row>
    <row r="46" spans="2:35" ht="19.5" x14ac:dyDescent="0.2">
      <c r="B46" s="422" t="s">
        <v>218</v>
      </c>
      <c r="C46" s="423"/>
      <c r="D46" s="423"/>
      <c r="E46" s="423"/>
      <c r="F46" s="423"/>
      <c r="G46" s="423"/>
      <c r="H46" s="424"/>
      <c r="I46" s="413" t="s">
        <v>229</v>
      </c>
      <c r="J46" s="413"/>
      <c r="K46" s="413"/>
      <c r="L46" s="413"/>
      <c r="M46" s="413"/>
      <c r="N46" s="413"/>
      <c r="O46" s="413"/>
      <c r="P46" s="413"/>
      <c r="Q46" s="413"/>
      <c r="R46" s="413"/>
      <c r="S46" s="434">
        <v>1700</v>
      </c>
      <c r="T46" s="435"/>
      <c r="U46" s="435"/>
      <c r="V46" s="435"/>
      <c r="W46" s="435"/>
      <c r="X46" s="435"/>
      <c r="Y46" s="436"/>
      <c r="Z46" s="182"/>
      <c r="AA46" s="183"/>
      <c r="AB46" s="183"/>
      <c r="AC46" s="183"/>
      <c r="AD46" s="183"/>
      <c r="AE46" s="183"/>
      <c r="AF46" s="183"/>
      <c r="AG46" s="183"/>
      <c r="AH46" s="183"/>
      <c r="AI46" s="184"/>
    </row>
    <row r="47" spans="2:35" ht="19.5" x14ac:dyDescent="0.2">
      <c r="B47" s="422" t="s">
        <v>218</v>
      </c>
      <c r="C47" s="423"/>
      <c r="D47" s="423"/>
      <c r="E47" s="423"/>
      <c r="F47" s="423"/>
      <c r="G47" s="423"/>
      <c r="H47" s="424"/>
      <c r="I47" s="413" t="s">
        <v>239</v>
      </c>
      <c r="J47" s="413"/>
      <c r="K47" s="413"/>
      <c r="L47" s="413"/>
      <c r="M47" s="413"/>
      <c r="N47" s="413"/>
      <c r="O47" s="413"/>
      <c r="P47" s="413"/>
      <c r="Q47" s="413"/>
      <c r="R47" s="413"/>
      <c r="S47" s="434">
        <v>660</v>
      </c>
      <c r="T47" s="435"/>
      <c r="U47" s="435"/>
      <c r="V47" s="435"/>
      <c r="W47" s="435"/>
      <c r="X47" s="435"/>
      <c r="Y47" s="436"/>
      <c r="Z47" s="437"/>
      <c r="AA47" s="438"/>
      <c r="AB47" s="438"/>
      <c r="AC47" s="438"/>
      <c r="AD47" s="438"/>
      <c r="AE47" s="438"/>
      <c r="AF47" s="438"/>
      <c r="AG47" s="438"/>
      <c r="AH47" s="438"/>
      <c r="AI47" s="439"/>
    </row>
    <row r="48" spans="2:35" ht="19.5" x14ac:dyDescent="0.2">
      <c r="B48" s="422" t="s">
        <v>202</v>
      </c>
      <c r="C48" s="423"/>
      <c r="D48" s="423"/>
      <c r="E48" s="423"/>
      <c r="F48" s="423"/>
      <c r="G48" s="423"/>
      <c r="H48" s="423"/>
      <c r="I48" s="423"/>
      <c r="J48" s="423"/>
      <c r="K48" s="423"/>
      <c r="L48" s="423"/>
      <c r="M48" s="423"/>
      <c r="N48" s="423"/>
      <c r="O48" s="423"/>
      <c r="P48" s="423"/>
      <c r="Q48" s="423"/>
      <c r="R48" s="424"/>
      <c r="S48" s="440">
        <f>SUM(S21:Y47)</f>
        <v>49980</v>
      </c>
      <c r="T48" s="441"/>
      <c r="U48" s="441"/>
      <c r="V48" s="441"/>
      <c r="W48" s="441"/>
      <c r="X48" s="441"/>
      <c r="Y48" s="442"/>
      <c r="Z48" s="444"/>
      <c r="AA48" s="445"/>
      <c r="AB48" s="445"/>
      <c r="AC48" s="445"/>
      <c r="AD48" s="445"/>
      <c r="AE48" s="445"/>
      <c r="AF48" s="445"/>
      <c r="AG48" s="445"/>
      <c r="AH48" s="445"/>
      <c r="AI48" s="446"/>
    </row>
    <row r="49" spans="2:35" x14ac:dyDescent="0.2">
      <c r="S49" s="161"/>
      <c r="T49" s="161"/>
      <c r="U49" s="161"/>
      <c r="V49" s="161"/>
      <c r="W49" s="161"/>
      <c r="X49" s="161"/>
      <c r="Y49" s="161"/>
    </row>
    <row r="51" spans="2:35" ht="19.5" x14ac:dyDescent="0.2">
      <c r="B51" s="422" t="s">
        <v>220</v>
      </c>
      <c r="C51" s="423"/>
      <c r="D51" s="423"/>
      <c r="E51" s="423"/>
      <c r="F51" s="423"/>
      <c r="G51" s="423"/>
      <c r="H51" s="423"/>
      <c r="I51" s="423"/>
      <c r="J51" s="423"/>
      <c r="K51" s="423"/>
      <c r="L51" s="423"/>
      <c r="M51" s="423"/>
      <c r="N51" s="423"/>
      <c r="O51" s="423"/>
      <c r="P51" s="423"/>
      <c r="Q51" s="423"/>
      <c r="R51" s="424"/>
      <c r="S51" s="430">
        <f>SUM(S16,S48)</f>
        <v>131780</v>
      </c>
      <c r="T51" s="431"/>
      <c r="U51" s="431"/>
      <c r="V51" s="431"/>
      <c r="W51" s="431"/>
      <c r="X51" s="431"/>
      <c r="Y51" s="432"/>
      <c r="Z51" s="433"/>
      <c r="AA51" s="433"/>
      <c r="AB51" s="433"/>
      <c r="AC51" s="433"/>
      <c r="AD51" s="433"/>
      <c r="AE51" s="433"/>
      <c r="AF51" s="433"/>
      <c r="AG51" s="433"/>
      <c r="AH51" s="433"/>
      <c r="AI51" s="433"/>
    </row>
  </sheetData>
  <mergeCells count="170">
    <mergeCell ref="B38:H38"/>
    <mergeCell ref="I14:R14"/>
    <mergeCell ref="S14:Y14"/>
    <mergeCell ref="Z14:AI14"/>
    <mergeCell ref="Z34:AI34"/>
    <mergeCell ref="B35:H35"/>
    <mergeCell ref="I35:R35"/>
    <mergeCell ref="S35:Y35"/>
    <mergeCell ref="Z35:AI35"/>
    <mergeCell ref="I20:R20"/>
    <mergeCell ref="S20:Y20"/>
    <mergeCell ref="B16:R16"/>
    <mergeCell ref="S16:Y16"/>
    <mergeCell ref="Z20:AI20"/>
    <mergeCell ref="Z16:AI16"/>
    <mergeCell ref="S15:Y15"/>
    <mergeCell ref="Z15:AI15"/>
    <mergeCell ref="Z21:AI21"/>
    <mergeCell ref="I34:R34"/>
    <mergeCell ref="S34:Y34"/>
    <mergeCell ref="B33:H33"/>
    <mergeCell ref="I33:R33"/>
    <mergeCell ref="S33:Y33"/>
    <mergeCell ref="Z33:AI33"/>
    <mergeCell ref="S48:Y48"/>
    <mergeCell ref="Z48:AI48"/>
    <mergeCell ref="Z45:AI45"/>
    <mergeCell ref="B48:R48"/>
    <mergeCell ref="B51:R51"/>
    <mergeCell ref="B41:H41"/>
    <mergeCell ref="I41:R41"/>
    <mergeCell ref="S41:Y41"/>
    <mergeCell ref="S45:Y45"/>
    <mergeCell ref="B45:H45"/>
    <mergeCell ref="Z41:AI41"/>
    <mergeCell ref="S51:Y51"/>
    <mergeCell ref="Z51:AI51"/>
    <mergeCell ref="B46:H46"/>
    <mergeCell ref="B42:H42"/>
    <mergeCell ref="B43:H43"/>
    <mergeCell ref="B44:H44"/>
    <mergeCell ref="B40:H40"/>
    <mergeCell ref="I40:R40"/>
    <mergeCell ref="S40:Y40"/>
    <mergeCell ref="B34:H34"/>
    <mergeCell ref="B36:H36"/>
    <mergeCell ref="B37:H37"/>
    <mergeCell ref="S6:Y6"/>
    <mergeCell ref="Z6:AI6"/>
    <mergeCell ref="I5:R5"/>
    <mergeCell ref="Z5:AI5"/>
    <mergeCell ref="B5:H5"/>
    <mergeCell ref="Z12:AI12"/>
    <mergeCell ref="I8:R8"/>
    <mergeCell ref="I9:R9"/>
    <mergeCell ref="S7:Y7"/>
    <mergeCell ref="S8:Y8"/>
    <mergeCell ref="S9:Y9"/>
    <mergeCell ref="B10:H10"/>
    <mergeCell ref="I10:R10"/>
    <mergeCell ref="S10:Y10"/>
    <mergeCell ref="Z10:AI10"/>
    <mergeCell ref="B11:H11"/>
    <mergeCell ref="I11:R11"/>
    <mergeCell ref="S11:Y11"/>
    <mergeCell ref="B2:M2"/>
    <mergeCell ref="B3:H3"/>
    <mergeCell ref="I3:K3"/>
    <mergeCell ref="B4:H4"/>
    <mergeCell ref="I4:R4"/>
    <mergeCell ref="L3:M3"/>
    <mergeCell ref="S47:Y47"/>
    <mergeCell ref="S5:Y5"/>
    <mergeCell ref="B19:H19"/>
    <mergeCell ref="B20:H20"/>
    <mergeCell ref="L19:M19"/>
    <mergeCell ref="I19:K19"/>
    <mergeCell ref="B15:H15"/>
    <mergeCell ref="I15:R15"/>
    <mergeCell ref="B21:H21"/>
    <mergeCell ref="I21:R21"/>
    <mergeCell ref="S21:Y21"/>
    <mergeCell ref="B12:H12"/>
    <mergeCell ref="I12:R12"/>
    <mergeCell ref="S12:Y12"/>
    <mergeCell ref="B7:H7"/>
    <mergeCell ref="B8:H8"/>
    <mergeCell ref="B9:H9"/>
    <mergeCell ref="I7:R7"/>
    <mergeCell ref="B1:AE1"/>
    <mergeCell ref="AF1:AI1"/>
    <mergeCell ref="Z47:AI47"/>
    <mergeCell ref="B32:H32"/>
    <mergeCell ref="I32:R32"/>
    <mergeCell ref="S32:Y32"/>
    <mergeCell ref="Z32:AI32"/>
    <mergeCell ref="B47:H47"/>
    <mergeCell ref="I47:R47"/>
    <mergeCell ref="I45:R45"/>
    <mergeCell ref="Z40:AI40"/>
    <mergeCell ref="B39:H39"/>
    <mergeCell ref="I39:R39"/>
    <mergeCell ref="S39:Y39"/>
    <mergeCell ref="Z39:AI39"/>
    <mergeCell ref="Z4:AI4"/>
    <mergeCell ref="B13:H13"/>
    <mergeCell ref="I13:R13"/>
    <mergeCell ref="S13:Y13"/>
    <mergeCell ref="Z13:AI13"/>
    <mergeCell ref="B14:H14"/>
    <mergeCell ref="S4:Y4"/>
    <mergeCell ref="B6:H6"/>
    <mergeCell ref="I6:R6"/>
    <mergeCell ref="Z11:AI11"/>
    <mergeCell ref="Z22:AI22"/>
    <mergeCell ref="B23:H23"/>
    <mergeCell ref="I23:R23"/>
    <mergeCell ref="S23:Y23"/>
    <mergeCell ref="B24:H24"/>
    <mergeCell ref="I24:R24"/>
    <mergeCell ref="S24:Y24"/>
    <mergeCell ref="B31:H31"/>
    <mergeCell ref="I31:R31"/>
    <mergeCell ref="B22:H22"/>
    <mergeCell ref="I22:R22"/>
    <mergeCell ref="S22:Y22"/>
    <mergeCell ref="B25:H25"/>
    <mergeCell ref="I25:R25"/>
    <mergeCell ref="S25:Y25"/>
    <mergeCell ref="B26:H26"/>
    <mergeCell ref="I26:R26"/>
    <mergeCell ref="S26:Y26"/>
    <mergeCell ref="B28:H28"/>
    <mergeCell ref="I28:R28"/>
    <mergeCell ref="S28:Y28"/>
    <mergeCell ref="B30:H30"/>
    <mergeCell ref="I30:R30"/>
    <mergeCell ref="Z28:AI28"/>
    <mergeCell ref="B29:H29"/>
    <mergeCell ref="I29:R29"/>
    <mergeCell ref="S29:Y29"/>
    <mergeCell ref="Z29:AI29"/>
    <mergeCell ref="Z26:AI26"/>
    <mergeCell ref="B27:H27"/>
    <mergeCell ref="I27:R27"/>
    <mergeCell ref="S27:Y27"/>
    <mergeCell ref="Z27:AI27"/>
    <mergeCell ref="S30:Y30"/>
    <mergeCell ref="Z30:AI30"/>
    <mergeCell ref="S31:Y31"/>
    <mergeCell ref="Z31:AI31"/>
    <mergeCell ref="I46:R46"/>
    <mergeCell ref="I36:R36"/>
    <mergeCell ref="S36:Y36"/>
    <mergeCell ref="Z36:AI36"/>
    <mergeCell ref="I37:R37"/>
    <mergeCell ref="S37:Y37"/>
    <mergeCell ref="Z37:AI37"/>
    <mergeCell ref="I38:R38"/>
    <mergeCell ref="S38:Y38"/>
    <mergeCell ref="Z38:AI38"/>
    <mergeCell ref="I42:R42"/>
    <mergeCell ref="S42:Y42"/>
    <mergeCell ref="Z42:AI42"/>
    <mergeCell ref="I43:R43"/>
    <mergeCell ref="I44:R44"/>
    <mergeCell ref="S44:Y44"/>
    <mergeCell ref="Z44:AI44"/>
    <mergeCell ref="S43:Y43"/>
    <mergeCell ref="S46:Y46"/>
  </mergeCells>
  <phoneticPr fontId="1"/>
  <conditionalFormatting sqref="I3:K3">
    <cfRule type="containsText" dxfId="13" priority="7" operator="containsText" text="土">
      <formula>NOT(ISERROR(SEARCH("土",I3)))</formula>
    </cfRule>
    <cfRule type="containsText" dxfId="12" priority="8" operator="containsText" text="日">
      <formula>NOT(ISERROR(SEARCH("日",I3)))</formula>
    </cfRule>
  </conditionalFormatting>
  <conditionalFormatting sqref="I19:K19">
    <cfRule type="containsText" dxfId="11" priority="5" operator="containsText" text="土">
      <formula>NOT(ISERROR(SEARCH("土",I19)))</formula>
    </cfRule>
    <cfRule type="containsText" dxfId="10" priority="6" operator="containsText" text="日">
      <formula>NOT(ISERROR(SEARCH("日",I19)))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基データ【削除変更しないでください】!$BN$4:$BN$9</xm:f>
          </x14:formula1>
          <xm:sqref>I5:R15 I21:R47</xm:sqref>
        </x14:dataValidation>
        <x14:dataValidation type="list" allowBlank="1" showInputMessage="1" showErrorMessage="1">
          <x14:formula1>
            <xm:f>基データ【削除変更しないでください】!$BM$4:$BM$14</xm:f>
          </x14:formula1>
          <xm:sqref>C21:H21 C5:H5 B5:B15 C40:H47 B21:B47 C33:H35 C37:H38</xm:sqref>
        </x14:dataValidation>
        <x14:dataValidation type="list" allowBlank="1" showInputMessage="1">
          <x14:formula1>
            <xm:f>基データ【削除変更しないでください】!$A$3:$A$20</xm:f>
          </x14:formula1>
          <xm:sqref>AA45:AI46 AA26:AI31 AA33:AI34 AA10:AI15 AA5:AI5 Z5:Z15 AA39:AI40 Z21:AI21 AA42:AI43 Z22:Z47 AA36:AI37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BX50"/>
  <sheetViews>
    <sheetView showGridLines="0" zoomScaleNormal="100" workbookViewId="0">
      <selection activeCell="N1" sqref="N1"/>
    </sheetView>
  </sheetViews>
  <sheetFormatPr defaultColWidth="1.69921875" defaultRowHeight="15" x14ac:dyDescent="0.2"/>
  <cols>
    <col min="22" max="22" width="1.69921875" style="114"/>
  </cols>
  <sheetData>
    <row r="1" spans="2:76" ht="19.5" x14ac:dyDescent="0.2">
      <c r="B1" s="417" t="s">
        <v>197</v>
      </c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</row>
    <row r="2" spans="2:76" ht="19.5" x14ac:dyDescent="0.2">
      <c r="AQ2" s="425">
        <v>42885</v>
      </c>
      <c r="AR2" s="425"/>
      <c r="AS2" s="425"/>
      <c r="AT2" s="425"/>
      <c r="AU2" s="425"/>
      <c r="AV2" s="425"/>
      <c r="AW2" s="425"/>
      <c r="AX2" s="426" t="str">
        <f>TEXT(AQ2,"(aaa)")</f>
        <v>(火)</v>
      </c>
      <c r="AY2" s="426"/>
      <c r="AZ2" s="426"/>
      <c r="BA2" s="427" t="str">
        <f>IF(COUNTIF(基データ【削除変更しないでください】!$BO$4:$BO$20,AQ2)&gt;0,"祝","")</f>
        <v/>
      </c>
      <c r="BB2" s="427"/>
    </row>
    <row r="3" spans="2:76" ht="19.5" x14ac:dyDescent="0.2">
      <c r="B3" s="425">
        <v>43432</v>
      </c>
      <c r="C3" s="425"/>
      <c r="D3" s="425"/>
      <c r="E3" s="425"/>
      <c r="F3" s="425"/>
      <c r="G3" s="425"/>
      <c r="H3" s="425"/>
      <c r="I3" s="426" t="str">
        <f>TEXT(B3,"(aaa)")</f>
        <v>(水)</v>
      </c>
      <c r="J3" s="426"/>
      <c r="K3" s="426"/>
      <c r="L3" s="427" t="str">
        <f>IF(COUNTIF(基データ【削除変更しないでください】!$BO$4:$BO$20,B3)&gt;0,"祝","")</f>
        <v/>
      </c>
      <c r="M3" s="427"/>
      <c r="AQ3" s="428" t="s">
        <v>198</v>
      </c>
      <c r="AR3" s="428"/>
      <c r="AS3" s="428"/>
      <c r="AT3" s="428"/>
      <c r="AU3" s="428"/>
      <c r="AV3" s="428"/>
      <c r="AW3" s="428"/>
      <c r="AX3" s="428" t="s">
        <v>199</v>
      </c>
      <c r="AY3" s="428"/>
      <c r="AZ3" s="428"/>
      <c r="BA3" s="428"/>
      <c r="BB3" s="428"/>
      <c r="BC3" s="428"/>
      <c r="BD3" s="428"/>
      <c r="BE3" s="428"/>
      <c r="BF3" s="428"/>
      <c r="BG3" s="428"/>
      <c r="BH3" s="428" t="s">
        <v>200</v>
      </c>
      <c r="BI3" s="429"/>
      <c r="BJ3" s="429"/>
      <c r="BK3" s="429"/>
      <c r="BL3" s="429"/>
      <c r="BM3" s="429"/>
      <c r="BN3" s="429"/>
      <c r="BO3" s="429" t="s">
        <v>201</v>
      </c>
      <c r="BP3" s="429"/>
      <c r="BQ3" s="429"/>
      <c r="BR3" s="429"/>
      <c r="BS3" s="429"/>
      <c r="BT3" s="429"/>
      <c r="BU3" s="429"/>
      <c r="BV3" s="429"/>
      <c r="BW3" s="429"/>
      <c r="BX3" s="429"/>
    </row>
    <row r="4" spans="2:76" ht="19.5" x14ac:dyDescent="0.2">
      <c r="B4" s="428" t="s">
        <v>198</v>
      </c>
      <c r="C4" s="428"/>
      <c r="D4" s="428"/>
      <c r="E4" s="428"/>
      <c r="F4" s="428"/>
      <c r="G4" s="428"/>
      <c r="H4" s="428"/>
      <c r="I4" s="428" t="s">
        <v>199</v>
      </c>
      <c r="J4" s="428"/>
      <c r="K4" s="428"/>
      <c r="L4" s="428"/>
      <c r="M4" s="428"/>
      <c r="N4" s="428"/>
      <c r="O4" s="428"/>
      <c r="P4" s="428"/>
      <c r="Q4" s="428"/>
      <c r="R4" s="428"/>
      <c r="S4" s="428" t="s">
        <v>200</v>
      </c>
      <c r="T4" s="429"/>
      <c r="U4" s="429"/>
      <c r="V4" s="429"/>
      <c r="W4" s="429"/>
      <c r="X4" s="429"/>
      <c r="Y4" s="429"/>
      <c r="Z4" s="429" t="s">
        <v>201</v>
      </c>
      <c r="AA4" s="429"/>
      <c r="AB4" s="429"/>
      <c r="AC4" s="429"/>
      <c r="AD4" s="429"/>
      <c r="AE4" s="429"/>
      <c r="AF4" s="429"/>
      <c r="AG4" s="429"/>
      <c r="AH4" s="429"/>
      <c r="AI4" s="429"/>
      <c r="AQ4" s="413"/>
      <c r="AR4" s="413"/>
      <c r="AS4" s="413"/>
      <c r="AT4" s="413"/>
      <c r="AU4" s="413"/>
      <c r="AV4" s="413"/>
      <c r="AW4" s="413"/>
      <c r="AX4" s="413"/>
      <c r="AY4" s="413"/>
      <c r="AZ4" s="413"/>
      <c r="BA4" s="413"/>
      <c r="BB4" s="413"/>
      <c r="BC4" s="413"/>
      <c r="BD4" s="413"/>
      <c r="BE4" s="413"/>
      <c r="BF4" s="413"/>
      <c r="BG4" s="413"/>
      <c r="BH4" s="414"/>
      <c r="BI4" s="415"/>
      <c r="BJ4" s="415"/>
      <c r="BK4" s="415"/>
      <c r="BL4" s="415"/>
      <c r="BM4" s="415"/>
      <c r="BN4" s="415"/>
      <c r="BO4" s="416"/>
      <c r="BP4" s="416"/>
      <c r="BQ4" s="416"/>
      <c r="BR4" s="416"/>
      <c r="BS4" s="416"/>
      <c r="BT4" s="416"/>
      <c r="BU4" s="416"/>
      <c r="BV4" s="416"/>
      <c r="BW4" s="416"/>
      <c r="BX4" s="416"/>
    </row>
    <row r="5" spans="2:76" ht="19.5" x14ac:dyDescent="0.2">
      <c r="B5" s="413" t="s">
        <v>209</v>
      </c>
      <c r="C5" s="413"/>
      <c r="D5" s="413"/>
      <c r="E5" s="413"/>
      <c r="F5" s="413"/>
      <c r="G5" s="413"/>
      <c r="H5" s="413"/>
      <c r="I5" s="413" t="s">
        <v>229</v>
      </c>
      <c r="J5" s="413"/>
      <c r="K5" s="413"/>
      <c r="L5" s="413"/>
      <c r="M5" s="413"/>
      <c r="N5" s="413"/>
      <c r="O5" s="413"/>
      <c r="P5" s="413"/>
      <c r="Q5" s="413"/>
      <c r="R5" s="413"/>
      <c r="S5" s="414">
        <v>13300</v>
      </c>
      <c r="T5" s="415"/>
      <c r="U5" s="415"/>
      <c r="V5" s="415"/>
      <c r="W5" s="415"/>
      <c r="X5" s="415"/>
      <c r="Y5" s="415"/>
      <c r="Z5" s="416" t="s">
        <v>139</v>
      </c>
      <c r="AA5" s="416"/>
      <c r="AB5" s="416"/>
      <c r="AC5" s="416"/>
      <c r="AD5" s="416"/>
      <c r="AE5" s="416"/>
      <c r="AF5" s="416"/>
      <c r="AG5" s="416"/>
      <c r="AH5" s="416"/>
      <c r="AI5" s="416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80"/>
      <c r="BI5" s="181"/>
      <c r="BJ5" s="181"/>
      <c r="BK5" s="181"/>
      <c r="BL5" s="181"/>
      <c r="BM5" s="181"/>
      <c r="BN5" s="181"/>
      <c r="BO5" s="179"/>
      <c r="BP5" s="179"/>
      <c r="BQ5" s="179"/>
      <c r="BR5" s="179"/>
      <c r="BS5" s="179"/>
      <c r="BT5" s="179"/>
      <c r="BU5" s="179"/>
      <c r="BV5" s="179"/>
      <c r="BW5" s="179"/>
      <c r="BX5" s="179"/>
    </row>
    <row r="6" spans="2:76" ht="19.5" x14ac:dyDescent="0.2">
      <c r="B6" s="413" t="s">
        <v>213</v>
      </c>
      <c r="C6" s="413"/>
      <c r="D6" s="413"/>
      <c r="E6" s="413"/>
      <c r="F6" s="413"/>
      <c r="G6" s="413"/>
      <c r="H6" s="413"/>
      <c r="I6" s="413" t="s">
        <v>229</v>
      </c>
      <c r="J6" s="413"/>
      <c r="K6" s="413"/>
      <c r="L6" s="413"/>
      <c r="M6" s="413"/>
      <c r="N6" s="413"/>
      <c r="O6" s="413"/>
      <c r="P6" s="413"/>
      <c r="Q6" s="413"/>
      <c r="R6" s="413"/>
      <c r="S6" s="414">
        <v>1100</v>
      </c>
      <c r="T6" s="415"/>
      <c r="U6" s="415"/>
      <c r="V6" s="415"/>
      <c r="W6" s="415"/>
      <c r="X6" s="415"/>
      <c r="Y6" s="415"/>
      <c r="Z6" s="416" t="s">
        <v>139</v>
      </c>
      <c r="AA6" s="416"/>
      <c r="AB6" s="416"/>
      <c r="AC6" s="416"/>
      <c r="AD6" s="416"/>
      <c r="AE6" s="416"/>
      <c r="AF6" s="416"/>
      <c r="AG6" s="416"/>
      <c r="AH6" s="416"/>
      <c r="AI6" s="416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80"/>
      <c r="BI6" s="181"/>
      <c r="BJ6" s="181"/>
      <c r="BK6" s="181"/>
      <c r="BL6" s="181"/>
      <c r="BM6" s="181"/>
      <c r="BN6" s="181"/>
      <c r="BO6" s="179"/>
      <c r="BP6" s="179"/>
      <c r="BQ6" s="179"/>
      <c r="BR6" s="179"/>
      <c r="BS6" s="179"/>
      <c r="BT6" s="179"/>
      <c r="BU6" s="179"/>
      <c r="BV6" s="179"/>
      <c r="BW6" s="179"/>
      <c r="BX6" s="179"/>
    </row>
    <row r="7" spans="2:76" ht="19.5" x14ac:dyDescent="0.2">
      <c r="B7" s="413" t="s">
        <v>214</v>
      </c>
      <c r="C7" s="413"/>
      <c r="D7" s="413"/>
      <c r="E7" s="413"/>
      <c r="F7" s="413"/>
      <c r="G7" s="413"/>
      <c r="H7" s="413"/>
      <c r="I7" s="413" t="s">
        <v>229</v>
      </c>
      <c r="J7" s="413"/>
      <c r="K7" s="413"/>
      <c r="L7" s="413"/>
      <c r="M7" s="413"/>
      <c r="N7" s="413"/>
      <c r="O7" s="413"/>
      <c r="P7" s="413"/>
      <c r="Q7" s="413"/>
      <c r="R7" s="413"/>
      <c r="S7" s="414">
        <v>800</v>
      </c>
      <c r="T7" s="415"/>
      <c r="U7" s="415"/>
      <c r="V7" s="415"/>
      <c r="W7" s="415"/>
      <c r="X7" s="415"/>
      <c r="Y7" s="415"/>
      <c r="Z7" s="416" t="s">
        <v>139</v>
      </c>
      <c r="AA7" s="416"/>
      <c r="AB7" s="416"/>
      <c r="AC7" s="416"/>
      <c r="AD7" s="416"/>
      <c r="AE7" s="416"/>
      <c r="AF7" s="416"/>
      <c r="AG7" s="416"/>
      <c r="AH7" s="416"/>
      <c r="AI7" s="416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80"/>
      <c r="BI7" s="181"/>
      <c r="BJ7" s="181"/>
      <c r="BK7" s="181"/>
      <c r="BL7" s="181"/>
      <c r="BM7" s="181"/>
      <c r="BN7" s="181"/>
      <c r="BO7" s="179"/>
      <c r="BP7" s="179"/>
      <c r="BQ7" s="179"/>
      <c r="BR7" s="179"/>
      <c r="BS7" s="179"/>
      <c r="BT7" s="179"/>
      <c r="BU7" s="179"/>
      <c r="BV7" s="179"/>
      <c r="BW7" s="179"/>
      <c r="BX7" s="179"/>
    </row>
    <row r="8" spans="2:76" ht="19.5" x14ac:dyDescent="0.2">
      <c r="B8" s="413" t="s">
        <v>215</v>
      </c>
      <c r="C8" s="413"/>
      <c r="D8" s="413"/>
      <c r="E8" s="413"/>
      <c r="F8" s="413"/>
      <c r="G8" s="413"/>
      <c r="H8" s="413"/>
      <c r="I8" s="413" t="s">
        <v>229</v>
      </c>
      <c r="J8" s="413"/>
      <c r="K8" s="413"/>
      <c r="L8" s="413"/>
      <c r="M8" s="413"/>
      <c r="N8" s="413"/>
      <c r="O8" s="413"/>
      <c r="P8" s="413"/>
      <c r="Q8" s="413"/>
      <c r="R8" s="413"/>
      <c r="S8" s="414">
        <v>800</v>
      </c>
      <c r="T8" s="415"/>
      <c r="U8" s="415"/>
      <c r="V8" s="415"/>
      <c r="W8" s="415"/>
      <c r="X8" s="415"/>
      <c r="Y8" s="415"/>
      <c r="Z8" s="416" t="s">
        <v>139</v>
      </c>
      <c r="AA8" s="416"/>
      <c r="AB8" s="416"/>
      <c r="AC8" s="416"/>
      <c r="AD8" s="416"/>
      <c r="AE8" s="416"/>
      <c r="AF8" s="416"/>
      <c r="AG8" s="416"/>
      <c r="AH8" s="416"/>
      <c r="AI8" s="416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80"/>
      <c r="BI8" s="181"/>
      <c r="BJ8" s="181"/>
      <c r="BK8" s="181"/>
      <c r="BL8" s="181"/>
      <c r="BM8" s="181"/>
      <c r="BN8" s="181"/>
      <c r="BO8" s="179"/>
      <c r="BP8" s="179"/>
      <c r="BQ8" s="179"/>
      <c r="BR8" s="179"/>
      <c r="BS8" s="179"/>
      <c r="BT8" s="179"/>
      <c r="BU8" s="179"/>
      <c r="BV8" s="179"/>
      <c r="BW8" s="179"/>
      <c r="BX8" s="179"/>
    </row>
    <row r="9" spans="2:76" ht="19.5" x14ac:dyDescent="0.2">
      <c r="B9" s="413" t="s">
        <v>217</v>
      </c>
      <c r="C9" s="413"/>
      <c r="D9" s="413"/>
      <c r="E9" s="413"/>
      <c r="F9" s="413"/>
      <c r="G9" s="413"/>
      <c r="H9" s="413"/>
      <c r="I9" s="413" t="s">
        <v>229</v>
      </c>
      <c r="J9" s="413"/>
      <c r="K9" s="413"/>
      <c r="L9" s="413"/>
      <c r="M9" s="413"/>
      <c r="N9" s="413"/>
      <c r="O9" s="413"/>
      <c r="P9" s="413"/>
      <c r="Q9" s="413"/>
      <c r="R9" s="413"/>
      <c r="S9" s="414">
        <v>1700</v>
      </c>
      <c r="T9" s="415"/>
      <c r="U9" s="415"/>
      <c r="V9" s="415"/>
      <c r="W9" s="415"/>
      <c r="X9" s="415"/>
      <c r="Y9" s="415"/>
      <c r="Z9" s="416" t="s">
        <v>139</v>
      </c>
      <c r="AA9" s="416"/>
      <c r="AB9" s="416"/>
      <c r="AC9" s="416"/>
      <c r="AD9" s="416"/>
      <c r="AE9" s="416"/>
      <c r="AF9" s="416"/>
      <c r="AG9" s="416"/>
      <c r="AH9" s="416"/>
      <c r="AI9" s="416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7"/>
      <c r="BI9" s="168"/>
      <c r="BJ9" s="168"/>
      <c r="BK9" s="168"/>
      <c r="BL9" s="168"/>
      <c r="BM9" s="168"/>
      <c r="BN9" s="168"/>
      <c r="BO9" s="166"/>
      <c r="BP9" s="166"/>
      <c r="BQ9" s="166"/>
      <c r="BR9" s="166"/>
      <c r="BS9" s="166"/>
      <c r="BT9" s="166"/>
      <c r="BU9" s="166"/>
      <c r="BV9" s="166"/>
      <c r="BW9" s="166"/>
      <c r="BX9" s="166"/>
    </row>
    <row r="10" spans="2:76" ht="19.5" x14ac:dyDescent="0.2">
      <c r="B10" s="422" t="s">
        <v>202</v>
      </c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4"/>
      <c r="S10" s="450">
        <f>SUM(S5:Y9)</f>
        <v>17700</v>
      </c>
      <c r="T10" s="451"/>
      <c r="U10" s="451"/>
      <c r="V10" s="451"/>
      <c r="W10" s="451"/>
      <c r="X10" s="451"/>
      <c r="Y10" s="451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7"/>
      <c r="BI10" s="168"/>
      <c r="BJ10" s="168"/>
      <c r="BK10" s="168"/>
      <c r="BL10" s="168"/>
      <c r="BM10" s="168"/>
      <c r="BN10" s="168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</row>
    <row r="11" spans="2:76" ht="19.5" x14ac:dyDescent="0.2">
      <c r="AQ11" s="413"/>
      <c r="AR11" s="413"/>
      <c r="AS11" s="413"/>
      <c r="AT11" s="413"/>
      <c r="AU11" s="413"/>
      <c r="AV11" s="413"/>
      <c r="AW11" s="413"/>
      <c r="AX11" s="413"/>
      <c r="AY11" s="413"/>
      <c r="AZ11" s="413"/>
      <c r="BA11" s="413"/>
      <c r="BB11" s="413"/>
      <c r="BC11" s="413"/>
      <c r="BD11" s="413"/>
      <c r="BE11" s="413"/>
      <c r="BF11" s="413"/>
      <c r="BG11" s="413"/>
      <c r="BH11" s="414"/>
      <c r="BI11" s="415"/>
      <c r="BJ11" s="415"/>
      <c r="BK11" s="415"/>
      <c r="BL11" s="415"/>
      <c r="BM11" s="415"/>
      <c r="BN11" s="415"/>
      <c r="BO11" s="416"/>
      <c r="BP11" s="416"/>
      <c r="BQ11" s="416"/>
      <c r="BR11" s="416"/>
      <c r="BS11" s="416"/>
      <c r="BT11" s="416"/>
      <c r="BU11" s="416"/>
      <c r="BV11" s="416"/>
      <c r="BW11" s="416"/>
      <c r="BX11" s="416"/>
    </row>
    <row r="12" spans="2:76" ht="19.5" x14ac:dyDescent="0.2">
      <c r="AQ12" s="422" t="s">
        <v>202</v>
      </c>
      <c r="AR12" s="423"/>
      <c r="AS12" s="423"/>
      <c r="AT12" s="423"/>
      <c r="AU12" s="423"/>
      <c r="AV12" s="423"/>
      <c r="AW12" s="423"/>
      <c r="AX12" s="423"/>
      <c r="AY12" s="423"/>
      <c r="AZ12" s="423"/>
      <c r="BA12" s="423"/>
      <c r="BB12" s="423"/>
      <c r="BC12" s="423"/>
      <c r="BD12" s="423"/>
      <c r="BE12" s="423"/>
      <c r="BF12" s="423"/>
      <c r="BG12" s="424"/>
      <c r="BH12" s="414">
        <f>SUM(BH4:BN11)</f>
        <v>0</v>
      </c>
      <c r="BI12" s="415"/>
      <c r="BJ12" s="415"/>
      <c r="BK12" s="415"/>
      <c r="BL12" s="415"/>
      <c r="BM12" s="415"/>
      <c r="BN12" s="415"/>
      <c r="BO12" s="433"/>
      <c r="BP12" s="433"/>
      <c r="BQ12" s="433"/>
      <c r="BR12" s="433"/>
      <c r="BS12" s="433"/>
      <c r="BT12" s="433"/>
      <c r="BU12" s="433"/>
      <c r="BV12" s="433"/>
      <c r="BW12" s="433"/>
      <c r="BX12" s="433"/>
    </row>
    <row r="13" spans="2:76" ht="19.5" x14ac:dyDescent="0.2">
      <c r="B13" s="425">
        <v>43433</v>
      </c>
      <c r="C13" s="425"/>
      <c r="D13" s="425"/>
      <c r="E13" s="425"/>
      <c r="F13" s="425"/>
      <c r="G13" s="425"/>
      <c r="H13" s="425"/>
      <c r="I13" s="426" t="str">
        <f>TEXT(B13,"(aaa)")</f>
        <v>(木)</v>
      </c>
      <c r="J13" s="426"/>
      <c r="K13" s="426"/>
      <c r="L13" s="427" t="str">
        <f>IF(COUNTIF(基データ【削除変更しないでください】!$BO$4:$BO$20,B13)&gt;0,"祝","")</f>
        <v/>
      </c>
      <c r="M13" s="427"/>
    </row>
    <row r="14" spans="2:76" ht="19.5" x14ac:dyDescent="0.2">
      <c r="B14" s="428" t="s">
        <v>198</v>
      </c>
      <c r="C14" s="428"/>
      <c r="D14" s="428"/>
      <c r="E14" s="428"/>
      <c r="F14" s="428"/>
      <c r="G14" s="428"/>
      <c r="H14" s="428"/>
      <c r="I14" s="428" t="s">
        <v>199</v>
      </c>
      <c r="J14" s="428"/>
      <c r="K14" s="428"/>
      <c r="L14" s="428"/>
      <c r="M14" s="428"/>
      <c r="N14" s="428"/>
      <c r="O14" s="428"/>
      <c r="P14" s="428"/>
      <c r="Q14" s="428"/>
      <c r="R14" s="428"/>
      <c r="S14" s="428" t="s">
        <v>200</v>
      </c>
      <c r="T14" s="429"/>
      <c r="U14" s="429"/>
      <c r="V14" s="429"/>
      <c r="W14" s="429"/>
      <c r="X14" s="429"/>
      <c r="Y14" s="429"/>
      <c r="Z14" s="429" t="s">
        <v>201</v>
      </c>
      <c r="AA14" s="429"/>
      <c r="AB14" s="429"/>
      <c r="AC14" s="429"/>
      <c r="AD14" s="429"/>
      <c r="AE14" s="429"/>
      <c r="AF14" s="429"/>
      <c r="AG14" s="429"/>
      <c r="AH14" s="429"/>
      <c r="AI14" s="429"/>
    </row>
    <row r="15" spans="2:76" ht="19.5" x14ac:dyDescent="0.2">
      <c r="B15" s="413" t="s">
        <v>209</v>
      </c>
      <c r="C15" s="413"/>
      <c r="D15" s="413"/>
      <c r="E15" s="413"/>
      <c r="F15" s="413"/>
      <c r="G15" s="413"/>
      <c r="H15" s="413"/>
      <c r="I15" s="413" t="s">
        <v>229</v>
      </c>
      <c r="J15" s="413"/>
      <c r="K15" s="413"/>
      <c r="L15" s="413"/>
      <c r="M15" s="413"/>
      <c r="N15" s="413"/>
      <c r="O15" s="413"/>
      <c r="P15" s="413"/>
      <c r="Q15" s="413"/>
      <c r="R15" s="413"/>
      <c r="S15" s="414">
        <v>13300</v>
      </c>
      <c r="T15" s="415"/>
      <c r="U15" s="415"/>
      <c r="V15" s="415"/>
      <c r="W15" s="415"/>
      <c r="X15" s="415"/>
      <c r="Y15" s="415"/>
      <c r="Z15" s="416" t="s">
        <v>139</v>
      </c>
      <c r="AA15" s="416"/>
      <c r="AB15" s="416"/>
      <c r="AC15" s="416"/>
      <c r="AD15" s="416"/>
      <c r="AE15" s="416"/>
      <c r="AF15" s="416"/>
      <c r="AG15" s="416"/>
      <c r="AH15" s="416"/>
      <c r="AI15" s="416"/>
    </row>
    <row r="16" spans="2:76" ht="19.5" x14ac:dyDescent="0.2">
      <c r="B16" s="413" t="s">
        <v>213</v>
      </c>
      <c r="C16" s="413"/>
      <c r="D16" s="413"/>
      <c r="E16" s="413"/>
      <c r="F16" s="413"/>
      <c r="G16" s="413"/>
      <c r="H16" s="413"/>
      <c r="I16" s="413" t="s">
        <v>229</v>
      </c>
      <c r="J16" s="413"/>
      <c r="K16" s="413"/>
      <c r="L16" s="413"/>
      <c r="M16" s="413"/>
      <c r="N16" s="413"/>
      <c r="O16" s="413"/>
      <c r="P16" s="413"/>
      <c r="Q16" s="413"/>
      <c r="R16" s="413"/>
      <c r="S16" s="414">
        <v>1100</v>
      </c>
      <c r="T16" s="415"/>
      <c r="U16" s="415"/>
      <c r="V16" s="415"/>
      <c r="W16" s="415"/>
      <c r="X16" s="415"/>
      <c r="Y16" s="415"/>
      <c r="Z16" s="416" t="s">
        <v>139</v>
      </c>
      <c r="AA16" s="416"/>
      <c r="AB16" s="416"/>
      <c r="AC16" s="416"/>
      <c r="AD16" s="416"/>
      <c r="AE16" s="416"/>
      <c r="AF16" s="416"/>
      <c r="AG16" s="416"/>
      <c r="AH16" s="416"/>
      <c r="AI16" s="416"/>
    </row>
    <row r="17" spans="2:70" ht="19.5" x14ac:dyDescent="0.2">
      <c r="B17" s="413" t="s">
        <v>214</v>
      </c>
      <c r="C17" s="413"/>
      <c r="D17" s="413"/>
      <c r="E17" s="413"/>
      <c r="F17" s="413"/>
      <c r="G17" s="413"/>
      <c r="H17" s="413"/>
      <c r="I17" s="413" t="s">
        <v>229</v>
      </c>
      <c r="J17" s="413"/>
      <c r="K17" s="413"/>
      <c r="L17" s="413"/>
      <c r="M17" s="413"/>
      <c r="N17" s="413"/>
      <c r="O17" s="413"/>
      <c r="P17" s="413"/>
      <c r="Q17" s="413"/>
      <c r="R17" s="413"/>
      <c r="S17" s="414">
        <v>800</v>
      </c>
      <c r="T17" s="415"/>
      <c r="U17" s="415"/>
      <c r="V17" s="415"/>
      <c r="W17" s="415"/>
      <c r="X17" s="415"/>
      <c r="Y17" s="415"/>
      <c r="Z17" s="416" t="s">
        <v>139</v>
      </c>
      <c r="AA17" s="416"/>
      <c r="AB17" s="416"/>
      <c r="AC17" s="416"/>
      <c r="AD17" s="416"/>
      <c r="AE17" s="416"/>
      <c r="AF17" s="416"/>
      <c r="AG17" s="416"/>
      <c r="AH17" s="416"/>
      <c r="AI17" s="416"/>
    </row>
    <row r="18" spans="2:70" ht="19.5" x14ac:dyDescent="0.2">
      <c r="B18" s="413" t="s">
        <v>215</v>
      </c>
      <c r="C18" s="413"/>
      <c r="D18" s="413"/>
      <c r="E18" s="413"/>
      <c r="F18" s="413"/>
      <c r="G18" s="413"/>
      <c r="H18" s="413"/>
      <c r="I18" s="413" t="s">
        <v>229</v>
      </c>
      <c r="J18" s="413"/>
      <c r="K18" s="413"/>
      <c r="L18" s="413"/>
      <c r="M18" s="413"/>
      <c r="N18" s="413"/>
      <c r="O18" s="413"/>
      <c r="P18" s="413"/>
      <c r="Q18" s="413"/>
      <c r="R18" s="413"/>
      <c r="S18" s="414">
        <v>800</v>
      </c>
      <c r="T18" s="415"/>
      <c r="U18" s="415"/>
      <c r="V18" s="415"/>
      <c r="W18" s="415"/>
      <c r="X18" s="415"/>
      <c r="Y18" s="415"/>
      <c r="Z18" s="416" t="s">
        <v>139</v>
      </c>
      <c r="AA18" s="416"/>
      <c r="AB18" s="416"/>
      <c r="AC18" s="416"/>
      <c r="AD18" s="416"/>
      <c r="AE18" s="416"/>
      <c r="AF18" s="416"/>
      <c r="AG18" s="416"/>
      <c r="AH18" s="416"/>
      <c r="AI18" s="416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</row>
    <row r="19" spans="2:70" ht="19.5" x14ac:dyDescent="0.2">
      <c r="B19" s="413" t="s">
        <v>217</v>
      </c>
      <c r="C19" s="413"/>
      <c r="D19" s="413"/>
      <c r="E19" s="413"/>
      <c r="F19" s="413"/>
      <c r="G19" s="413"/>
      <c r="H19" s="413"/>
      <c r="I19" s="413" t="s">
        <v>229</v>
      </c>
      <c r="J19" s="413"/>
      <c r="K19" s="413"/>
      <c r="L19" s="413"/>
      <c r="M19" s="413"/>
      <c r="N19" s="413"/>
      <c r="O19" s="413"/>
      <c r="P19" s="413"/>
      <c r="Q19" s="413"/>
      <c r="R19" s="413"/>
      <c r="S19" s="414">
        <v>1700</v>
      </c>
      <c r="T19" s="415"/>
      <c r="U19" s="415"/>
      <c r="V19" s="415"/>
      <c r="W19" s="415"/>
      <c r="X19" s="415"/>
      <c r="Y19" s="415"/>
      <c r="Z19" s="416" t="s">
        <v>139</v>
      </c>
      <c r="AA19" s="416"/>
      <c r="AB19" s="416"/>
      <c r="AC19" s="416"/>
      <c r="AD19" s="416"/>
      <c r="AE19" s="416"/>
      <c r="AF19" s="416"/>
      <c r="AG19" s="416"/>
      <c r="AH19" s="416"/>
      <c r="AI19" s="416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</row>
    <row r="20" spans="2:70" ht="19.5" x14ac:dyDescent="0.2">
      <c r="B20" s="422" t="s">
        <v>202</v>
      </c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4"/>
      <c r="S20" s="450">
        <f>SUM(S15:Y19)</f>
        <v>17700</v>
      </c>
      <c r="T20" s="451"/>
      <c r="U20" s="451"/>
      <c r="V20" s="451"/>
      <c r="W20" s="451"/>
      <c r="X20" s="451"/>
      <c r="Y20" s="451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</row>
    <row r="22" spans="2:70" ht="19.5" x14ac:dyDescent="0.2">
      <c r="B22" s="425">
        <v>43434</v>
      </c>
      <c r="C22" s="425"/>
      <c r="D22" s="425"/>
      <c r="E22" s="425"/>
      <c r="F22" s="425"/>
      <c r="G22" s="425"/>
      <c r="H22" s="425"/>
      <c r="I22" s="426" t="str">
        <f>TEXT(B22,"(aaa)")</f>
        <v>(金)</v>
      </c>
      <c r="J22" s="426"/>
      <c r="K22" s="426"/>
      <c r="L22" s="427" t="str">
        <f>IF(COUNTIF(基データ【削除変更しないでください】!$BO$4:$BO$20,B22)&gt;0,"祝","")</f>
        <v/>
      </c>
      <c r="M22" s="427"/>
      <c r="V22"/>
    </row>
    <row r="23" spans="2:70" ht="19.5" x14ac:dyDescent="0.2">
      <c r="B23" s="428" t="s">
        <v>198</v>
      </c>
      <c r="C23" s="428"/>
      <c r="D23" s="428"/>
      <c r="E23" s="428"/>
      <c r="F23" s="428"/>
      <c r="G23" s="428"/>
      <c r="H23" s="428"/>
      <c r="I23" s="428" t="s">
        <v>199</v>
      </c>
      <c r="J23" s="428"/>
      <c r="K23" s="428"/>
      <c r="L23" s="428"/>
      <c r="M23" s="428"/>
      <c r="N23" s="428"/>
      <c r="O23" s="428"/>
      <c r="P23" s="428"/>
      <c r="Q23" s="428"/>
      <c r="R23" s="428"/>
      <c r="S23" s="428" t="s">
        <v>200</v>
      </c>
      <c r="T23" s="429"/>
      <c r="U23" s="429"/>
      <c r="V23" s="429"/>
      <c r="W23" s="429"/>
      <c r="X23" s="429"/>
      <c r="Y23" s="429"/>
      <c r="Z23" s="429" t="s">
        <v>201</v>
      </c>
      <c r="AA23" s="429"/>
      <c r="AB23" s="429"/>
      <c r="AC23" s="429"/>
      <c r="AD23" s="429"/>
      <c r="AE23" s="429"/>
      <c r="AF23" s="429"/>
      <c r="AG23" s="429"/>
      <c r="AH23" s="429"/>
      <c r="AI23" s="429"/>
    </row>
    <row r="24" spans="2:70" ht="19.5" x14ac:dyDescent="0.2">
      <c r="B24" s="413" t="s">
        <v>209</v>
      </c>
      <c r="C24" s="413"/>
      <c r="D24" s="413"/>
      <c r="E24" s="413"/>
      <c r="F24" s="413"/>
      <c r="G24" s="413"/>
      <c r="H24" s="413"/>
      <c r="I24" s="413" t="s">
        <v>229</v>
      </c>
      <c r="J24" s="413"/>
      <c r="K24" s="413"/>
      <c r="L24" s="413"/>
      <c r="M24" s="413"/>
      <c r="N24" s="413"/>
      <c r="O24" s="413"/>
      <c r="P24" s="413"/>
      <c r="Q24" s="413"/>
      <c r="R24" s="413"/>
      <c r="S24" s="414">
        <v>13300</v>
      </c>
      <c r="T24" s="415"/>
      <c r="U24" s="415"/>
      <c r="V24" s="415"/>
      <c r="W24" s="415"/>
      <c r="X24" s="415"/>
      <c r="Y24" s="415"/>
      <c r="Z24" s="416" t="s">
        <v>139</v>
      </c>
      <c r="AA24" s="416"/>
      <c r="AB24" s="416"/>
      <c r="AC24" s="416"/>
      <c r="AD24" s="416"/>
      <c r="AE24" s="416"/>
      <c r="AF24" s="416"/>
      <c r="AG24" s="416"/>
      <c r="AH24" s="416"/>
      <c r="AI24" s="416"/>
    </row>
    <row r="25" spans="2:70" ht="19.5" x14ac:dyDescent="0.2">
      <c r="B25" s="413" t="s">
        <v>213</v>
      </c>
      <c r="C25" s="413"/>
      <c r="D25" s="413"/>
      <c r="E25" s="413"/>
      <c r="F25" s="413"/>
      <c r="G25" s="413"/>
      <c r="H25" s="413"/>
      <c r="I25" s="413" t="s">
        <v>229</v>
      </c>
      <c r="J25" s="413"/>
      <c r="K25" s="413"/>
      <c r="L25" s="413"/>
      <c r="M25" s="413"/>
      <c r="N25" s="413"/>
      <c r="O25" s="413"/>
      <c r="P25" s="413"/>
      <c r="Q25" s="413"/>
      <c r="R25" s="413"/>
      <c r="S25" s="414">
        <v>1100</v>
      </c>
      <c r="T25" s="415"/>
      <c r="U25" s="415"/>
      <c r="V25" s="415"/>
      <c r="W25" s="415"/>
      <c r="X25" s="415"/>
      <c r="Y25" s="415"/>
      <c r="Z25" s="416" t="s">
        <v>139</v>
      </c>
      <c r="AA25" s="416"/>
      <c r="AB25" s="416"/>
      <c r="AC25" s="416"/>
      <c r="AD25" s="416"/>
      <c r="AE25" s="416"/>
      <c r="AF25" s="416"/>
      <c r="AG25" s="416"/>
      <c r="AH25" s="416"/>
      <c r="AI25" s="416"/>
    </row>
    <row r="26" spans="2:70" ht="19.5" x14ac:dyDescent="0.2">
      <c r="B26" s="413" t="s">
        <v>214</v>
      </c>
      <c r="C26" s="413"/>
      <c r="D26" s="413"/>
      <c r="E26" s="413"/>
      <c r="F26" s="413"/>
      <c r="G26" s="413"/>
      <c r="H26" s="413"/>
      <c r="I26" s="413" t="s">
        <v>229</v>
      </c>
      <c r="J26" s="413"/>
      <c r="K26" s="413"/>
      <c r="L26" s="413"/>
      <c r="M26" s="413"/>
      <c r="N26" s="413"/>
      <c r="O26" s="413"/>
      <c r="P26" s="413"/>
      <c r="Q26" s="413"/>
      <c r="R26" s="413"/>
      <c r="S26" s="414">
        <v>800</v>
      </c>
      <c r="T26" s="415"/>
      <c r="U26" s="415"/>
      <c r="V26" s="415"/>
      <c r="W26" s="415"/>
      <c r="X26" s="415"/>
      <c r="Y26" s="415"/>
      <c r="Z26" s="416" t="s">
        <v>139</v>
      </c>
      <c r="AA26" s="416"/>
      <c r="AB26" s="416"/>
      <c r="AC26" s="416"/>
      <c r="AD26" s="416"/>
      <c r="AE26" s="416"/>
      <c r="AF26" s="416"/>
      <c r="AG26" s="416"/>
      <c r="AH26" s="416"/>
      <c r="AI26" s="416"/>
    </row>
    <row r="27" spans="2:70" ht="19.5" x14ac:dyDescent="0.2">
      <c r="B27" s="413" t="s">
        <v>215</v>
      </c>
      <c r="C27" s="413"/>
      <c r="D27" s="413"/>
      <c r="E27" s="413"/>
      <c r="F27" s="413"/>
      <c r="G27" s="413"/>
      <c r="H27" s="413"/>
      <c r="I27" s="413" t="s">
        <v>229</v>
      </c>
      <c r="J27" s="413"/>
      <c r="K27" s="413"/>
      <c r="L27" s="413"/>
      <c r="M27" s="413"/>
      <c r="N27" s="413"/>
      <c r="O27" s="413"/>
      <c r="P27" s="413"/>
      <c r="Q27" s="413"/>
      <c r="R27" s="413"/>
      <c r="S27" s="414">
        <v>800</v>
      </c>
      <c r="T27" s="415"/>
      <c r="U27" s="415"/>
      <c r="V27" s="415"/>
      <c r="W27" s="415"/>
      <c r="X27" s="415"/>
      <c r="Y27" s="415"/>
      <c r="Z27" s="416" t="s">
        <v>139</v>
      </c>
      <c r="AA27" s="416"/>
      <c r="AB27" s="416"/>
      <c r="AC27" s="416"/>
      <c r="AD27" s="416"/>
      <c r="AE27" s="416"/>
      <c r="AF27" s="416"/>
      <c r="AG27" s="416"/>
      <c r="AH27" s="416"/>
      <c r="AI27" s="416"/>
    </row>
    <row r="28" spans="2:70" ht="19.5" x14ac:dyDescent="0.2">
      <c r="B28" s="413" t="s">
        <v>217</v>
      </c>
      <c r="C28" s="413"/>
      <c r="D28" s="413"/>
      <c r="E28" s="413"/>
      <c r="F28" s="413"/>
      <c r="G28" s="413"/>
      <c r="H28" s="413"/>
      <c r="I28" s="413" t="s">
        <v>229</v>
      </c>
      <c r="J28" s="413"/>
      <c r="K28" s="413"/>
      <c r="L28" s="413"/>
      <c r="M28" s="413"/>
      <c r="N28" s="413"/>
      <c r="O28" s="413"/>
      <c r="P28" s="413"/>
      <c r="Q28" s="413"/>
      <c r="R28" s="413"/>
      <c r="S28" s="414">
        <v>1700</v>
      </c>
      <c r="T28" s="415"/>
      <c r="U28" s="415"/>
      <c r="V28" s="415"/>
      <c r="W28" s="415"/>
      <c r="X28" s="415"/>
      <c r="Y28" s="415"/>
      <c r="Z28" s="416" t="s">
        <v>139</v>
      </c>
      <c r="AA28" s="416"/>
      <c r="AB28" s="416"/>
      <c r="AC28" s="416"/>
      <c r="AD28" s="416"/>
      <c r="AE28" s="416"/>
      <c r="AF28" s="416"/>
      <c r="AG28" s="416"/>
      <c r="AH28" s="416"/>
      <c r="AI28" s="416"/>
    </row>
    <row r="29" spans="2:70" ht="19.5" x14ac:dyDescent="0.2">
      <c r="B29" s="422" t="s">
        <v>202</v>
      </c>
      <c r="C29" s="423"/>
      <c r="D29" s="423"/>
      <c r="E29" s="423"/>
      <c r="F29" s="423"/>
      <c r="G29" s="423"/>
      <c r="H29" s="423"/>
      <c r="I29" s="423"/>
      <c r="J29" s="423"/>
      <c r="K29" s="423"/>
      <c r="L29" s="423"/>
      <c r="M29" s="423"/>
      <c r="N29" s="423"/>
      <c r="O29" s="423"/>
      <c r="P29" s="423"/>
      <c r="Q29" s="423"/>
      <c r="R29" s="424"/>
      <c r="S29" s="450">
        <f>SUM(S24:Y28)</f>
        <v>17700</v>
      </c>
      <c r="T29" s="451"/>
      <c r="U29" s="451"/>
      <c r="V29" s="451"/>
      <c r="W29" s="451"/>
      <c r="X29" s="451"/>
      <c r="Y29" s="451"/>
      <c r="Z29" s="433"/>
      <c r="AA29" s="433"/>
      <c r="AB29" s="433"/>
      <c r="AC29" s="433"/>
      <c r="AD29" s="433"/>
      <c r="AE29" s="433"/>
      <c r="AF29" s="433"/>
      <c r="AG29" s="433"/>
      <c r="AH29" s="433"/>
      <c r="AI29" s="433"/>
    </row>
    <row r="31" spans="2:70" ht="19.5" x14ac:dyDescent="0.2">
      <c r="B31" s="425">
        <v>43435</v>
      </c>
      <c r="C31" s="425"/>
      <c r="D31" s="425"/>
      <c r="E31" s="425"/>
      <c r="F31" s="425"/>
      <c r="G31" s="425"/>
      <c r="H31" s="425"/>
      <c r="I31" s="426" t="str">
        <f>TEXT(B31,"(aaa)")</f>
        <v>(土)</v>
      </c>
      <c r="J31" s="426"/>
      <c r="K31" s="426"/>
      <c r="L31" s="427" t="str">
        <f>IF(COUNTIF(基データ【削除変更しないでください】!$BO$4:$BO$20,B31)&gt;0,"祝","")</f>
        <v/>
      </c>
      <c r="M31" s="427"/>
      <c r="V31"/>
    </row>
    <row r="32" spans="2:70" ht="19.5" x14ac:dyDescent="0.2">
      <c r="B32" s="428" t="s">
        <v>198</v>
      </c>
      <c r="C32" s="428"/>
      <c r="D32" s="428"/>
      <c r="E32" s="428"/>
      <c r="F32" s="428"/>
      <c r="G32" s="428"/>
      <c r="H32" s="428"/>
      <c r="I32" s="428" t="s">
        <v>199</v>
      </c>
      <c r="J32" s="428"/>
      <c r="K32" s="428"/>
      <c r="L32" s="428"/>
      <c r="M32" s="428"/>
      <c r="N32" s="428"/>
      <c r="O32" s="428"/>
      <c r="P32" s="428"/>
      <c r="Q32" s="428"/>
      <c r="R32" s="428"/>
      <c r="S32" s="428" t="s">
        <v>200</v>
      </c>
      <c r="T32" s="429"/>
      <c r="U32" s="429"/>
      <c r="V32" s="429"/>
      <c r="W32" s="429"/>
      <c r="X32" s="429"/>
      <c r="Y32" s="429"/>
      <c r="Z32" s="429" t="s">
        <v>201</v>
      </c>
      <c r="AA32" s="429"/>
      <c r="AB32" s="429"/>
      <c r="AC32" s="429"/>
      <c r="AD32" s="429"/>
      <c r="AE32" s="429"/>
      <c r="AF32" s="429"/>
      <c r="AG32" s="429"/>
      <c r="AH32" s="429"/>
      <c r="AI32" s="429"/>
    </row>
    <row r="33" spans="2:35" ht="19.5" x14ac:dyDescent="0.2">
      <c r="B33" s="413" t="s">
        <v>209</v>
      </c>
      <c r="C33" s="413"/>
      <c r="D33" s="413"/>
      <c r="E33" s="413"/>
      <c r="F33" s="413"/>
      <c r="G33" s="413"/>
      <c r="H33" s="413"/>
      <c r="I33" s="413" t="s">
        <v>235</v>
      </c>
      <c r="J33" s="413"/>
      <c r="K33" s="413"/>
      <c r="L33" s="413"/>
      <c r="M33" s="413"/>
      <c r="N33" s="413"/>
      <c r="O33" s="413"/>
      <c r="P33" s="413"/>
      <c r="Q33" s="413"/>
      <c r="R33" s="413"/>
      <c r="S33" s="414">
        <v>4950</v>
      </c>
      <c r="T33" s="415"/>
      <c r="U33" s="415"/>
      <c r="V33" s="415"/>
      <c r="W33" s="415"/>
      <c r="X33" s="415"/>
      <c r="Y33" s="415"/>
      <c r="Z33" s="416" t="s">
        <v>224</v>
      </c>
      <c r="AA33" s="416"/>
      <c r="AB33" s="416"/>
      <c r="AC33" s="416"/>
      <c r="AD33" s="416"/>
      <c r="AE33" s="416"/>
      <c r="AF33" s="416"/>
      <c r="AG33" s="416"/>
      <c r="AH33" s="416"/>
      <c r="AI33" s="416"/>
    </row>
    <row r="34" spans="2:35" ht="19.5" x14ac:dyDescent="0.2">
      <c r="B34" s="413" t="s">
        <v>209</v>
      </c>
      <c r="C34" s="413"/>
      <c r="D34" s="413"/>
      <c r="E34" s="413"/>
      <c r="F34" s="413"/>
      <c r="G34" s="413"/>
      <c r="H34" s="413"/>
      <c r="I34" s="413" t="s">
        <v>229</v>
      </c>
      <c r="J34" s="413"/>
      <c r="K34" s="413"/>
      <c r="L34" s="413"/>
      <c r="M34" s="413"/>
      <c r="N34" s="413"/>
      <c r="O34" s="413"/>
      <c r="P34" s="413"/>
      <c r="Q34" s="413"/>
      <c r="R34" s="413"/>
      <c r="S34" s="414">
        <v>16500</v>
      </c>
      <c r="T34" s="415"/>
      <c r="U34" s="415"/>
      <c r="V34" s="415"/>
      <c r="W34" s="415"/>
      <c r="X34" s="415"/>
      <c r="Y34" s="415"/>
      <c r="Z34" s="416" t="s">
        <v>140</v>
      </c>
      <c r="AA34" s="416"/>
      <c r="AB34" s="416"/>
      <c r="AC34" s="416"/>
      <c r="AD34" s="416"/>
      <c r="AE34" s="416"/>
      <c r="AF34" s="416"/>
      <c r="AG34" s="416"/>
      <c r="AH34" s="416"/>
      <c r="AI34" s="416"/>
    </row>
    <row r="35" spans="2:35" ht="19.5" x14ac:dyDescent="0.2">
      <c r="B35" s="413" t="s">
        <v>209</v>
      </c>
      <c r="C35" s="413"/>
      <c r="D35" s="413"/>
      <c r="E35" s="413"/>
      <c r="F35" s="413"/>
      <c r="G35" s="413"/>
      <c r="H35" s="413"/>
      <c r="I35" s="413" t="s">
        <v>236</v>
      </c>
      <c r="J35" s="413"/>
      <c r="K35" s="413"/>
      <c r="L35" s="413"/>
      <c r="M35" s="413"/>
      <c r="N35" s="413"/>
      <c r="O35" s="413"/>
      <c r="P35" s="413"/>
      <c r="Q35" s="413"/>
      <c r="R35" s="413"/>
      <c r="S35" s="414">
        <v>7140</v>
      </c>
      <c r="T35" s="415"/>
      <c r="U35" s="415"/>
      <c r="V35" s="415"/>
      <c r="W35" s="415"/>
      <c r="X35" s="415"/>
      <c r="Y35" s="415"/>
      <c r="Z35" s="416" t="s">
        <v>224</v>
      </c>
      <c r="AA35" s="416"/>
      <c r="AB35" s="416"/>
      <c r="AC35" s="416"/>
      <c r="AD35" s="416"/>
      <c r="AE35" s="416"/>
      <c r="AF35" s="416"/>
      <c r="AG35" s="416"/>
      <c r="AH35" s="416"/>
      <c r="AI35" s="416"/>
    </row>
    <row r="36" spans="2:35" ht="19.5" x14ac:dyDescent="0.2">
      <c r="B36" s="413" t="s">
        <v>213</v>
      </c>
      <c r="C36" s="413"/>
      <c r="D36" s="413"/>
      <c r="E36" s="413"/>
      <c r="F36" s="413"/>
      <c r="G36" s="413"/>
      <c r="H36" s="413"/>
      <c r="I36" s="413" t="s">
        <v>235</v>
      </c>
      <c r="J36" s="413"/>
      <c r="K36" s="413"/>
      <c r="L36" s="413"/>
      <c r="M36" s="413"/>
      <c r="N36" s="413"/>
      <c r="O36" s="413"/>
      <c r="P36" s="413"/>
      <c r="Q36" s="413"/>
      <c r="R36" s="413"/>
      <c r="S36" s="414">
        <v>330</v>
      </c>
      <c r="T36" s="415"/>
      <c r="U36" s="415"/>
      <c r="V36" s="415"/>
      <c r="W36" s="415"/>
      <c r="X36" s="415"/>
      <c r="Y36" s="415"/>
      <c r="Z36" s="416" t="s">
        <v>224</v>
      </c>
      <c r="AA36" s="416"/>
      <c r="AB36" s="416"/>
      <c r="AC36" s="416"/>
      <c r="AD36" s="416"/>
      <c r="AE36" s="416"/>
      <c r="AF36" s="416"/>
      <c r="AG36" s="416"/>
      <c r="AH36" s="416"/>
      <c r="AI36" s="416"/>
    </row>
    <row r="37" spans="2:35" ht="19.5" x14ac:dyDescent="0.2">
      <c r="B37" s="413" t="s">
        <v>213</v>
      </c>
      <c r="C37" s="413"/>
      <c r="D37" s="413"/>
      <c r="E37" s="413"/>
      <c r="F37" s="413"/>
      <c r="G37" s="413"/>
      <c r="H37" s="413"/>
      <c r="I37" s="413" t="s">
        <v>229</v>
      </c>
      <c r="J37" s="413"/>
      <c r="K37" s="413"/>
      <c r="L37" s="413"/>
      <c r="M37" s="413"/>
      <c r="N37" s="413"/>
      <c r="O37" s="413"/>
      <c r="P37" s="413"/>
      <c r="Q37" s="413"/>
      <c r="R37" s="413"/>
      <c r="S37" s="414">
        <v>1100</v>
      </c>
      <c r="T37" s="415"/>
      <c r="U37" s="415"/>
      <c r="V37" s="415"/>
      <c r="W37" s="415"/>
      <c r="X37" s="415"/>
      <c r="Y37" s="415"/>
      <c r="Z37" s="416" t="s">
        <v>140</v>
      </c>
      <c r="AA37" s="416"/>
      <c r="AB37" s="416"/>
      <c r="AC37" s="416"/>
      <c r="AD37" s="416"/>
      <c r="AE37" s="416"/>
      <c r="AF37" s="416"/>
      <c r="AG37" s="416"/>
      <c r="AH37" s="416"/>
      <c r="AI37" s="416"/>
    </row>
    <row r="38" spans="2:35" ht="19.5" x14ac:dyDescent="0.2">
      <c r="B38" s="413" t="s">
        <v>213</v>
      </c>
      <c r="C38" s="413"/>
      <c r="D38" s="413"/>
      <c r="E38" s="413"/>
      <c r="F38" s="413"/>
      <c r="G38" s="413"/>
      <c r="H38" s="413"/>
      <c r="I38" s="413" t="s">
        <v>236</v>
      </c>
      <c r="J38" s="413"/>
      <c r="K38" s="413"/>
      <c r="L38" s="413"/>
      <c r="M38" s="413"/>
      <c r="N38" s="413"/>
      <c r="O38" s="413"/>
      <c r="P38" s="413"/>
      <c r="Q38" s="413"/>
      <c r="R38" s="413"/>
      <c r="S38" s="414">
        <v>450</v>
      </c>
      <c r="T38" s="415"/>
      <c r="U38" s="415"/>
      <c r="V38" s="415"/>
      <c r="W38" s="415"/>
      <c r="X38" s="415"/>
      <c r="Y38" s="415"/>
      <c r="Z38" s="416" t="s">
        <v>224</v>
      </c>
      <c r="AA38" s="416"/>
      <c r="AB38" s="416"/>
      <c r="AC38" s="416"/>
      <c r="AD38" s="416"/>
      <c r="AE38" s="416"/>
      <c r="AF38" s="416"/>
      <c r="AG38" s="416"/>
      <c r="AH38" s="416"/>
      <c r="AI38" s="416"/>
    </row>
    <row r="39" spans="2:35" ht="19.5" x14ac:dyDescent="0.2">
      <c r="B39" s="413" t="s">
        <v>214</v>
      </c>
      <c r="C39" s="413"/>
      <c r="D39" s="413"/>
      <c r="E39" s="413"/>
      <c r="F39" s="413"/>
      <c r="G39" s="413"/>
      <c r="H39" s="413"/>
      <c r="I39" s="413" t="s">
        <v>235</v>
      </c>
      <c r="J39" s="413"/>
      <c r="K39" s="413"/>
      <c r="L39" s="413"/>
      <c r="M39" s="413"/>
      <c r="N39" s="413"/>
      <c r="O39" s="413"/>
      <c r="P39" s="413"/>
      <c r="Q39" s="413"/>
      <c r="R39" s="413"/>
      <c r="S39" s="414">
        <v>240</v>
      </c>
      <c r="T39" s="415"/>
      <c r="U39" s="415"/>
      <c r="V39" s="415"/>
      <c r="W39" s="415"/>
      <c r="X39" s="415"/>
      <c r="Y39" s="415"/>
      <c r="Z39" s="416" t="s">
        <v>224</v>
      </c>
      <c r="AA39" s="416"/>
      <c r="AB39" s="416"/>
      <c r="AC39" s="416"/>
      <c r="AD39" s="416"/>
      <c r="AE39" s="416"/>
      <c r="AF39" s="416"/>
      <c r="AG39" s="416"/>
      <c r="AH39" s="416"/>
      <c r="AI39" s="416"/>
    </row>
    <row r="40" spans="2:35" ht="19.5" x14ac:dyDescent="0.2">
      <c r="B40" s="413" t="s">
        <v>214</v>
      </c>
      <c r="C40" s="413"/>
      <c r="D40" s="413"/>
      <c r="E40" s="413"/>
      <c r="F40" s="413"/>
      <c r="G40" s="413"/>
      <c r="H40" s="413"/>
      <c r="I40" s="413" t="s">
        <v>229</v>
      </c>
      <c r="J40" s="413"/>
      <c r="K40" s="413"/>
      <c r="L40" s="413"/>
      <c r="M40" s="413"/>
      <c r="N40" s="413"/>
      <c r="O40" s="413"/>
      <c r="P40" s="413"/>
      <c r="Q40" s="413"/>
      <c r="R40" s="413"/>
      <c r="S40" s="414">
        <v>800</v>
      </c>
      <c r="T40" s="415"/>
      <c r="U40" s="415"/>
      <c r="V40" s="415"/>
      <c r="W40" s="415"/>
      <c r="X40" s="415"/>
      <c r="Y40" s="415"/>
      <c r="Z40" s="416" t="s">
        <v>140</v>
      </c>
      <c r="AA40" s="416"/>
      <c r="AB40" s="416"/>
      <c r="AC40" s="416"/>
      <c r="AD40" s="416"/>
      <c r="AE40" s="416"/>
      <c r="AF40" s="416"/>
      <c r="AG40" s="416"/>
      <c r="AH40" s="416"/>
      <c r="AI40" s="416"/>
    </row>
    <row r="41" spans="2:35" ht="19.5" x14ac:dyDescent="0.2">
      <c r="B41" s="413" t="s">
        <v>214</v>
      </c>
      <c r="C41" s="413"/>
      <c r="D41" s="413"/>
      <c r="E41" s="413"/>
      <c r="F41" s="413"/>
      <c r="G41" s="413"/>
      <c r="H41" s="413"/>
      <c r="I41" s="413" t="s">
        <v>236</v>
      </c>
      <c r="J41" s="413"/>
      <c r="K41" s="413"/>
      <c r="L41" s="413"/>
      <c r="M41" s="413"/>
      <c r="N41" s="413"/>
      <c r="O41" s="413"/>
      <c r="P41" s="413"/>
      <c r="Q41" s="413"/>
      <c r="R41" s="413"/>
      <c r="S41" s="414">
        <v>330</v>
      </c>
      <c r="T41" s="415"/>
      <c r="U41" s="415"/>
      <c r="V41" s="415"/>
      <c r="W41" s="415"/>
      <c r="X41" s="415"/>
      <c r="Y41" s="415"/>
      <c r="Z41" s="416" t="s">
        <v>224</v>
      </c>
      <c r="AA41" s="416"/>
      <c r="AB41" s="416"/>
      <c r="AC41" s="416"/>
      <c r="AD41" s="416"/>
      <c r="AE41" s="416"/>
      <c r="AF41" s="416"/>
      <c r="AG41" s="416"/>
      <c r="AH41" s="416"/>
      <c r="AI41" s="416"/>
    </row>
    <row r="42" spans="2:35" ht="19.5" x14ac:dyDescent="0.2">
      <c r="B42" s="413" t="s">
        <v>215</v>
      </c>
      <c r="C42" s="413"/>
      <c r="D42" s="413"/>
      <c r="E42" s="413"/>
      <c r="F42" s="413"/>
      <c r="G42" s="413"/>
      <c r="H42" s="413"/>
      <c r="I42" s="413" t="s">
        <v>235</v>
      </c>
      <c r="J42" s="413"/>
      <c r="K42" s="413"/>
      <c r="L42" s="413"/>
      <c r="M42" s="413"/>
      <c r="N42" s="413"/>
      <c r="O42" s="413"/>
      <c r="P42" s="413"/>
      <c r="Q42" s="413"/>
      <c r="R42" s="413"/>
      <c r="S42" s="414">
        <v>240</v>
      </c>
      <c r="T42" s="415"/>
      <c r="U42" s="415"/>
      <c r="V42" s="415"/>
      <c r="W42" s="415"/>
      <c r="X42" s="415"/>
      <c r="Y42" s="415"/>
      <c r="Z42" s="416" t="s">
        <v>224</v>
      </c>
      <c r="AA42" s="416"/>
      <c r="AB42" s="416"/>
      <c r="AC42" s="416"/>
      <c r="AD42" s="416"/>
      <c r="AE42" s="416"/>
      <c r="AF42" s="416"/>
      <c r="AG42" s="416"/>
      <c r="AH42" s="416"/>
      <c r="AI42" s="416"/>
    </row>
    <row r="43" spans="2:35" ht="19.5" x14ac:dyDescent="0.2">
      <c r="B43" s="413" t="s">
        <v>215</v>
      </c>
      <c r="C43" s="413"/>
      <c r="D43" s="413"/>
      <c r="E43" s="413"/>
      <c r="F43" s="413"/>
      <c r="G43" s="413"/>
      <c r="H43" s="413"/>
      <c r="I43" s="413" t="s">
        <v>229</v>
      </c>
      <c r="J43" s="413"/>
      <c r="K43" s="413"/>
      <c r="L43" s="413"/>
      <c r="M43" s="413"/>
      <c r="N43" s="413"/>
      <c r="O43" s="413"/>
      <c r="P43" s="413"/>
      <c r="Q43" s="413"/>
      <c r="R43" s="413"/>
      <c r="S43" s="414">
        <v>800</v>
      </c>
      <c r="T43" s="415"/>
      <c r="U43" s="415"/>
      <c r="V43" s="415"/>
      <c r="W43" s="415"/>
      <c r="X43" s="415"/>
      <c r="Y43" s="415"/>
      <c r="Z43" s="416" t="s">
        <v>140</v>
      </c>
      <c r="AA43" s="416"/>
      <c r="AB43" s="416"/>
      <c r="AC43" s="416"/>
      <c r="AD43" s="416"/>
      <c r="AE43" s="416"/>
      <c r="AF43" s="416"/>
      <c r="AG43" s="416"/>
      <c r="AH43" s="416"/>
      <c r="AI43" s="416"/>
    </row>
    <row r="44" spans="2:35" ht="19.5" x14ac:dyDescent="0.2">
      <c r="B44" s="413" t="s">
        <v>215</v>
      </c>
      <c r="C44" s="413"/>
      <c r="D44" s="413"/>
      <c r="E44" s="413"/>
      <c r="F44" s="413"/>
      <c r="G44" s="413"/>
      <c r="H44" s="413"/>
      <c r="I44" s="413" t="s">
        <v>236</v>
      </c>
      <c r="J44" s="413"/>
      <c r="K44" s="413"/>
      <c r="L44" s="413"/>
      <c r="M44" s="413"/>
      <c r="N44" s="413"/>
      <c r="O44" s="413"/>
      <c r="P44" s="413"/>
      <c r="Q44" s="413"/>
      <c r="R44" s="413"/>
      <c r="S44" s="414">
        <v>330</v>
      </c>
      <c r="T44" s="415"/>
      <c r="U44" s="415"/>
      <c r="V44" s="415"/>
      <c r="W44" s="415"/>
      <c r="X44" s="415"/>
      <c r="Y44" s="415"/>
      <c r="Z44" s="416" t="s">
        <v>224</v>
      </c>
      <c r="AA44" s="416"/>
      <c r="AB44" s="416"/>
      <c r="AC44" s="416"/>
      <c r="AD44" s="416"/>
      <c r="AE44" s="416"/>
      <c r="AF44" s="416"/>
      <c r="AG44" s="416"/>
      <c r="AH44" s="416"/>
      <c r="AI44" s="416"/>
    </row>
    <row r="45" spans="2:35" ht="19.5" x14ac:dyDescent="0.2">
      <c r="B45" s="413" t="s">
        <v>217</v>
      </c>
      <c r="C45" s="413"/>
      <c r="D45" s="413"/>
      <c r="E45" s="413"/>
      <c r="F45" s="413"/>
      <c r="G45" s="413"/>
      <c r="H45" s="413"/>
      <c r="I45" s="413" t="s">
        <v>235</v>
      </c>
      <c r="J45" s="413"/>
      <c r="K45" s="413"/>
      <c r="L45" s="413"/>
      <c r="M45" s="413"/>
      <c r="N45" s="413"/>
      <c r="O45" s="413"/>
      <c r="P45" s="413"/>
      <c r="Q45" s="413"/>
      <c r="R45" s="413"/>
      <c r="S45" s="414">
        <v>510</v>
      </c>
      <c r="T45" s="415"/>
      <c r="U45" s="415"/>
      <c r="V45" s="415"/>
      <c r="W45" s="415"/>
      <c r="X45" s="415"/>
      <c r="Y45" s="415"/>
      <c r="Z45" s="416" t="s">
        <v>224</v>
      </c>
      <c r="AA45" s="416"/>
      <c r="AB45" s="416"/>
      <c r="AC45" s="416"/>
      <c r="AD45" s="416"/>
      <c r="AE45" s="416"/>
      <c r="AF45" s="416"/>
      <c r="AG45" s="416"/>
      <c r="AH45" s="416"/>
      <c r="AI45" s="416"/>
    </row>
    <row r="46" spans="2:35" ht="19.5" x14ac:dyDescent="0.2">
      <c r="B46" s="413" t="s">
        <v>217</v>
      </c>
      <c r="C46" s="413"/>
      <c r="D46" s="413"/>
      <c r="E46" s="413"/>
      <c r="F46" s="413"/>
      <c r="G46" s="413"/>
      <c r="H46" s="413"/>
      <c r="I46" s="413" t="s">
        <v>229</v>
      </c>
      <c r="J46" s="413"/>
      <c r="K46" s="413"/>
      <c r="L46" s="413"/>
      <c r="M46" s="413"/>
      <c r="N46" s="413"/>
      <c r="O46" s="413"/>
      <c r="P46" s="413"/>
      <c r="Q46" s="413"/>
      <c r="R46" s="413"/>
      <c r="S46" s="414">
        <v>1700</v>
      </c>
      <c r="T46" s="415"/>
      <c r="U46" s="415"/>
      <c r="V46" s="415"/>
      <c r="W46" s="415"/>
      <c r="X46" s="415"/>
      <c r="Y46" s="415"/>
      <c r="Z46" s="416" t="s">
        <v>140</v>
      </c>
      <c r="AA46" s="416"/>
      <c r="AB46" s="416"/>
      <c r="AC46" s="416"/>
      <c r="AD46" s="416"/>
      <c r="AE46" s="416"/>
      <c r="AF46" s="416"/>
      <c r="AG46" s="416"/>
      <c r="AH46" s="416"/>
      <c r="AI46" s="416"/>
    </row>
    <row r="47" spans="2:35" ht="19.5" x14ac:dyDescent="0.2">
      <c r="B47" s="413" t="s">
        <v>217</v>
      </c>
      <c r="C47" s="413"/>
      <c r="D47" s="413"/>
      <c r="E47" s="413"/>
      <c r="F47" s="413"/>
      <c r="G47" s="413"/>
      <c r="H47" s="413"/>
      <c r="I47" s="413" t="s">
        <v>236</v>
      </c>
      <c r="J47" s="413"/>
      <c r="K47" s="413"/>
      <c r="L47" s="413"/>
      <c r="M47" s="413"/>
      <c r="N47" s="413"/>
      <c r="O47" s="413"/>
      <c r="P47" s="413"/>
      <c r="Q47" s="413"/>
      <c r="R47" s="413"/>
      <c r="S47" s="414">
        <v>660</v>
      </c>
      <c r="T47" s="415"/>
      <c r="U47" s="415"/>
      <c r="V47" s="415"/>
      <c r="W47" s="415"/>
      <c r="X47" s="415"/>
      <c r="Y47" s="415"/>
      <c r="Z47" s="416" t="s">
        <v>224</v>
      </c>
      <c r="AA47" s="416"/>
      <c r="AB47" s="416"/>
      <c r="AC47" s="416"/>
      <c r="AD47" s="416"/>
      <c r="AE47" s="416"/>
      <c r="AF47" s="416"/>
      <c r="AG47" s="416"/>
      <c r="AH47" s="416"/>
      <c r="AI47" s="416"/>
    </row>
    <row r="48" spans="2:35" ht="19.5" x14ac:dyDescent="0.2">
      <c r="B48" s="422" t="s">
        <v>202</v>
      </c>
      <c r="C48" s="423"/>
      <c r="D48" s="423"/>
      <c r="E48" s="423"/>
      <c r="F48" s="423"/>
      <c r="G48" s="423"/>
      <c r="H48" s="423"/>
      <c r="I48" s="423"/>
      <c r="J48" s="423"/>
      <c r="K48" s="423"/>
      <c r="L48" s="423"/>
      <c r="M48" s="423"/>
      <c r="N48" s="423"/>
      <c r="O48" s="423"/>
      <c r="P48" s="423"/>
      <c r="Q48" s="423"/>
      <c r="R48" s="424"/>
      <c r="S48" s="450">
        <f>SUM(S33:Y47)</f>
        <v>36080</v>
      </c>
      <c r="T48" s="451"/>
      <c r="U48" s="451"/>
      <c r="V48" s="451"/>
      <c r="W48" s="451"/>
      <c r="X48" s="451"/>
      <c r="Y48" s="451"/>
      <c r="Z48" s="433"/>
      <c r="AA48" s="433"/>
      <c r="AB48" s="433"/>
      <c r="AC48" s="433"/>
      <c r="AD48" s="433"/>
      <c r="AE48" s="433"/>
      <c r="AF48" s="433"/>
      <c r="AG48" s="433"/>
      <c r="AH48" s="433"/>
      <c r="AI48" s="433"/>
    </row>
    <row r="50" spans="2:35" ht="19.5" x14ac:dyDescent="0.2">
      <c r="B50" s="422" t="s">
        <v>220</v>
      </c>
      <c r="C50" s="423"/>
      <c r="D50" s="423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23"/>
      <c r="Q50" s="423"/>
      <c r="R50" s="424"/>
      <c r="S50" s="447">
        <f>SUM(S10,S20,S29,S48)</f>
        <v>89180</v>
      </c>
      <c r="T50" s="448"/>
      <c r="U50" s="448"/>
      <c r="V50" s="448"/>
      <c r="W50" s="448"/>
      <c r="X50" s="448"/>
      <c r="Y50" s="449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</row>
  </sheetData>
  <mergeCells count="182">
    <mergeCell ref="B38:H38"/>
    <mergeCell ref="I38:R38"/>
    <mergeCell ref="S38:Y38"/>
    <mergeCell ref="Z38:AI38"/>
    <mergeCell ref="B39:H39"/>
    <mergeCell ref="I39:R39"/>
    <mergeCell ref="B41:H41"/>
    <mergeCell ref="I41:R41"/>
    <mergeCell ref="S41:Y41"/>
    <mergeCell ref="Z41:AI41"/>
    <mergeCell ref="S39:Y39"/>
    <mergeCell ref="Z39:AI39"/>
    <mergeCell ref="B40:H40"/>
    <mergeCell ref="I40:R40"/>
    <mergeCell ref="S40:Y40"/>
    <mergeCell ref="Z40:AI40"/>
    <mergeCell ref="B25:H25"/>
    <mergeCell ref="I25:R25"/>
    <mergeCell ref="S25:Y25"/>
    <mergeCell ref="Z25:AI25"/>
    <mergeCell ref="B43:H43"/>
    <mergeCell ref="I43:R43"/>
    <mergeCell ref="S43:Y43"/>
    <mergeCell ref="Z43:AI43"/>
    <mergeCell ref="B33:H33"/>
    <mergeCell ref="I33:R33"/>
    <mergeCell ref="S33:Y33"/>
    <mergeCell ref="Z33:AI33"/>
    <mergeCell ref="B34:H34"/>
    <mergeCell ref="I34:R34"/>
    <mergeCell ref="S34:Y34"/>
    <mergeCell ref="Z34:AI34"/>
    <mergeCell ref="S32:Y32"/>
    <mergeCell ref="Z32:AI32"/>
    <mergeCell ref="B31:H31"/>
    <mergeCell ref="I31:K31"/>
    <mergeCell ref="L31:M31"/>
    <mergeCell ref="B32:H32"/>
    <mergeCell ref="I32:R32"/>
    <mergeCell ref="B28:H28"/>
    <mergeCell ref="B24:H24"/>
    <mergeCell ref="I24:R24"/>
    <mergeCell ref="S24:Y24"/>
    <mergeCell ref="Z24:AI24"/>
    <mergeCell ref="B15:H15"/>
    <mergeCell ref="I15:R15"/>
    <mergeCell ref="S15:Y15"/>
    <mergeCell ref="Z15:AI15"/>
    <mergeCell ref="B16:H16"/>
    <mergeCell ref="I16:R16"/>
    <mergeCell ref="S16:Y16"/>
    <mergeCell ref="Z16:AI16"/>
    <mergeCell ref="B22:H22"/>
    <mergeCell ref="I22:K22"/>
    <mergeCell ref="L22:M22"/>
    <mergeCell ref="B23:H23"/>
    <mergeCell ref="I23:R23"/>
    <mergeCell ref="S23:Y23"/>
    <mergeCell ref="Z23:AI23"/>
    <mergeCell ref="B48:R48"/>
    <mergeCell ref="S48:Y48"/>
    <mergeCell ref="Z48:AI48"/>
    <mergeCell ref="B5:H5"/>
    <mergeCell ref="I5:R5"/>
    <mergeCell ref="S5:Y5"/>
    <mergeCell ref="Z5:AI5"/>
    <mergeCell ref="B6:H6"/>
    <mergeCell ref="I6:R6"/>
    <mergeCell ref="S6:Y6"/>
    <mergeCell ref="Z6:AI6"/>
    <mergeCell ref="B7:H7"/>
    <mergeCell ref="I7:R7"/>
    <mergeCell ref="S7:Y7"/>
    <mergeCell ref="Z7:AI7"/>
    <mergeCell ref="B8:H8"/>
    <mergeCell ref="B46:H46"/>
    <mergeCell ref="I46:R46"/>
    <mergeCell ref="S46:Y46"/>
    <mergeCell ref="Z46:AI46"/>
    <mergeCell ref="B47:H47"/>
    <mergeCell ref="I47:R47"/>
    <mergeCell ref="S47:Y47"/>
    <mergeCell ref="Z47:AI47"/>
    <mergeCell ref="B45:H45"/>
    <mergeCell ref="I45:R45"/>
    <mergeCell ref="S45:Y45"/>
    <mergeCell ref="Z45:AI45"/>
    <mergeCell ref="B44:H44"/>
    <mergeCell ref="I44:R44"/>
    <mergeCell ref="S44:Y44"/>
    <mergeCell ref="Z44:AI44"/>
    <mergeCell ref="B35:H35"/>
    <mergeCell ref="I35:R35"/>
    <mergeCell ref="S35:Y35"/>
    <mergeCell ref="Z35:AI35"/>
    <mergeCell ref="B42:H42"/>
    <mergeCell ref="I42:R42"/>
    <mergeCell ref="S42:Y42"/>
    <mergeCell ref="Z42:AI42"/>
    <mergeCell ref="B36:H36"/>
    <mergeCell ref="I36:R36"/>
    <mergeCell ref="S36:Y36"/>
    <mergeCell ref="Z36:AI36"/>
    <mergeCell ref="B37:H37"/>
    <mergeCell ref="I37:R37"/>
    <mergeCell ref="S37:Y37"/>
    <mergeCell ref="Z37:AI37"/>
    <mergeCell ref="B29:R29"/>
    <mergeCell ref="S29:Y29"/>
    <mergeCell ref="Z29:AI29"/>
    <mergeCell ref="B9:H9"/>
    <mergeCell ref="I9:R9"/>
    <mergeCell ref="S9:Y9"/>
    <mergeCell ref="Z9:AI9"/>
    <mergeCell ref="B19:H19"/>
    <mergeCell ref="I19:R19"/>
    <mergeCell ref="S19:Y19"/>
    <mergeCell ref="Z19:AI19"/>
    <mergeCell ref="B10:R10"/>
    <mergeCell ref="S10:Y10"/>
    <mergeCell ref="Z10:AI10"/>
    <mergeCell ref="B18:H18"/>
    <mergeCell ref="I18:R18"/>
    <mergeCell ref="B27:H27"/>
    <mergeCell ref="I27:R27"/>
    <mergeCell ref="S27:Y27"/>
    <mergeCell ref="Z27:AI27"/>
    <mergeCell ref="B13:H13"/>
    <mergeCell ref="B17:H17"/>
    <mergeCell ref="I17:R17"/>
    <mergeCell ref="S17:Y17"/>
    <mergeCell ref="L13:M13"/>
    <mergeCell ref="BH4:BN4"/>
    <mergeCell ref="AQ12:BG12"/>
    <mergeCell ref="BH12:BN12"/>
    <mergeCell ref="AQ4:AW4"/>
    <mergeCell ref="I8:R8"/>
    <mergeCell ref="S8:Y8"/>
    <mergeCell ref="Z8:AI8"/>
    <mergeCell ref="I28:R28"/>
    <mergeCell ref="S28:Y28"/>
    <mergeCell ref="Z28:AI28"/>
    <mergeCell ref="Z17:AI17"/>
    <mergeCell ref="BO12:BX12"/>
    <mergeCell ref="BH3:BN3"/>
    <mergeCell ref="BO3:BX3"/>
    <mergeCell ref="AQ3:AW3"/>
    <mergeCell ref="B50:R50"/>
    <mergeCell ref="S50:Y50"/>
    <mergeCell ref="Z50:AI50"/>
    <mergeCell ref="B14:H14"/>
    <mergeCell ref="I14:R14"/>
    <mergeCell ref="S14:Y14"/>
    <mergeCell ref="Z14:AI14"/>
    <mergeCell ref="B20:R20"/>
    <mergeCell ref="S20:Y20"/>
    <mergeCell ref="Z20:AI20"/>
    <mergeCell ref="BO4:BX4"/>
    <mergeCell ref="BH11:BN11"/>
    <mergeCell ref="BO11:BX11"/>
    <mergeCell ref="B26:H26"/>
    <mergeCell ref="I26:R26"/>
    <mergeCell ref="S26:Y26"/>
    <mergeCell ref="Z26:AI26"/>
    <mergeCell ref="S18:Y18"/>
    <mergeCell ref="Z18:AI18"/>
    <mergeCell ref="I13:K13"/>
    <mergeCell ref="B1:M1"/>
    <mergeCell ref="AQ2:AW2"/>
    <mergeCell ref="AX2:AZ2"/>
    <mergeCell ref="AQ11:AW11"/>
    <mergeCell ref="AX4:BG4"/>
    <mergeCell ref="B3:H3"/>
    <mergeCell ref="I3:K3"/>
    <mergeCell ref="B4:H4"/>
    <mergeCell ref="I4:R4"/>
    <mergeCell ref="S4:Y4"/>
    <mergeCell ref="L3:M3"/>
    <mergeCell ref="Z4:AI4"/>
    <mergeCell ref="AX3:BG3"/>
    <mergeCell ref="BA2:BB2"/>
    <mergeCell ref="AX11:BG11"/>
  </mergeCells>
  <phoneticPr fontId="1"/>
  <conditionalFormatting sqref="I3:K3">
    <cfRule type="containsText" dxfId="9" priority="13" operator="containsText" text="土">
      <formula>NOT(ISERROR(SEARCH("土",I3)))</formula>
    </cfRule>
    <cfRule type="containsText" dxfId="8" priority="14" operator="containsText" text="日">
      <formula>NOT(ISERROR(SEARCH("日",I3)))</formula>
    </cfRule>
  </conditionalFormatting>
  <conditionalFormatting sqref="I13:K13">
    <cfRule type="containsText" dxfId="7" priority="9" operator="containsText" text="土">
      <formula>NOT(ISERROR(SEARCH("土",I13)))</formula>
    </cfRule>
    <cfRule type="containsText" dxfId="6" priority="10" operator="containsText" text="日">
      <formula>NOT(ISERROR(SEARCH("日",I13)))</formula>
    </cfRule>
  </conditionalFormatting>
  <conditionalFormatting sqref="AX2:AZ2">
    <cfRule type="containsText" dxfId="5" priority="7" operator="containsText" text="土">
      <formula>NOT(ISERROR(SEARCH("土",AX2)))</formula>
    </cfRule>
    <cfRule type="containsText" dxfId="4" priority="8" operator="containsText" text="日">
      <formula>NOT(ISERROR(SEARCH("日",AX2)))</formula>
    </cfRule>
  </conditionalFormatting>
  <conditionalFormatting sqref="I22:K22">
    <cfRule type="containsText" dxfId="3" priority="3" operator="containsText" text="土">
      <formula>NOT(ISERROR(SEARCH("土",I22)))</formula>
    </cfRule>
    <cfRule type="containsText" dxfId="2" priority="4" operator="containsText" text="日">
      <formula>NOT(ISERROR(SEARCH("日",I22)))</formula>
    </cfRule>
  </conditionalFormatting>
  <conditionalFormatting sqref="I31:K31">
    <cfRule type="containsText" dxfId="1" priority="1" operator="containsText" text="土">
      <formula>NOT(ISERROR(SEARCH("土",I31)))</formula>
    </cfRule>
    <cfRule type="containsText" dxfId="0" priority="2" operator="containsText" text="日">
      <formula>NOT(ISERROR(SEARCH("日",I31)))</formula>
    </cfRule>
  </conditionalFormatting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基データ【削除変更しないでください】!$BN$4:$BN$9</xm:f>
          </x14:formula1>
          <xm:sqref>AX4:BG11 I24:R28 I5:R9 I15:R19 I33:R47</xm:sqref>
        </x14:dataValidation>
        <x14:dataValidation type="list" allowBlank="1" showInputMessage="1">
          <x14:formula1>
            <xm:f>基データ【削除変更しないでください】!$A$3:$A$18</xm:f>
          </x14:formula1>
          <xm:sqref>BO4:BX11 Z33:AI47</xm:sqref>
        </x14:dataValidation>
        <x14:dataValidation type="list" allowBlank="1" showInputMessage="1" showErrorMessage="1">
          <x14:formula1>
            <xm:f>基データ【削除変更しないでください】!$BM$4:$BM$14</xm:f>
          </x14:formula1>
          <xm:sqref>B5:H9 AQ4:AW11 B15:H19 B24:H28 B33:H47</xm:sqref>
        </x14:dataValidation>
        <x14:dataValidation type="list" allowBlank="1" showInputMessage="1">
          <x14:formula1>
            <xm:f>基データ【削除変更しないでください】!$A$3:$A$20</xm:f>
          </x14:formula1>
          <xm:sqref>Z15:AI19 Z5:AI9 Z24:AI28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O21"/>
  <sheetViews>
    <sheetView zoomScale="130" zoomScaleNormal="130" workbookViewId="0">
      <selection activeCell="F10" sqref="F10"/>
    </sheetView>
  </sheetViews>
  <sheetFormatPr defaultRowHeight="15" x14ac:dyDescent="0.2"/>
  <cols>
    <col min="1" max="1" width="21.296875" customWidth="1"/>
    <col min="2" max="4" width="4.69921875" bestFit="1" customWidth="1"/>
    <col min="5" max="5" width="5.296875" bestFit="1" customWidth="1"/>
    <col min="6" max="6" width="4.69921875" bestFit="1" customWidth="1"/>
    <col min="7" max="7" width="5.3984375" bestFit="1" customWidth="1"/>
    <col min="8" max="8" width="4.69921875" bestFit="1" customWidth="1"/>
    <col min="9" max="9" width="3.3984375" bestFit="1" customWidth="1"/>
    <col min="10" max="12" width="4.69921875" bestFit="1" customWidth="1"/>
    <col min="13" max="13" width="3.3984375" bestFit="1" customWidth="1"/>
    <col min="14" max="16" width="4.09765625" bestFit="1" customWidth="1"/>
    <col min="17" max="17" width="4.69921875" bestFit="1" customWidth="1"/>
    <col min="18" max="21" width="4.09765625" bestFit="1" customWidth="1"/>
    <col min="22" max="22" width="3.3984375" bestFit="1" customWidth="1"/>
    <col min="23" max="39" width="4.09765625" bestFit="1" customWidth="1"/>
    <col min="40" max="41" width="4.69921875" bestFit="1" customWidth="1"/>
    <col min="42" max="44" width="3.3984375" bestFit="1" customWidth="1"/>
    <col min="45" max="48" width="4.09765625" bestFit="1" customWidth="1"/>
    <col min="49" max="49" width="4.69921875" bestFit="1" customWidth="1"/>
    <col min="50" max="52" width="4.09765625" bestFit="1" customWidth="1"/>
    <col min="53" max="53" width="4.69921875" bestFit="1" customWidth="1"/>
    <col min="54" max="57" width="3.3984375" hidden="1" customWidth="1"/>
    <col min="58" max="60" width="4.09765625" bestFit="1" customWidth="1"/>
    <col min="61" max="61" width="4.69921875" bestFit="1" customWidth="1"/>
    <col min="62" max="62" width="42.59765625" bestFit="1" customWidth="1"/>
    <col min="63" max="63" width="27.3984375" bestFit="1" customWidth="1"/>
    <col min="64" max="64" width="32.19921875" bestFit="1" customWidth="1"/>
    <col min="66" max="66" width="12.19921875" bestFit="1" customWidth="1"/>
  </cols>
  <sheetData>
    <row r="1" spans="1:67" ht="9.9499999999999993" customHeight="1" x14ac:dyDescent="0.2">
      <c r="A1" s="452" t="s">
        <v>0</v>
      </c>
      <c r="B1" s="454" t="s">
        <v>1</v>
      </c>
      <c r="C1" s="455"/>
      <c r="D1" s="455"/>
      <c r="E1" s="456"/>
      <c r="F1" s="454" t="s">
        <v>2</v>
      </c>
      <c r="G1" s="455"/>
      <c r="H1" s="455"/>
      <c r="I1" s="456"/>
      <c r="J1" s="454" t="s">
        <v>3</v>
      </c>
      <c r="K1" s="455"/>
      <c r="L1" s="455"/>
      <c r="M1" s="456"/>
      <c r="N1" s="454" t="s">
        <v>4</v>
      </c>
      <c r="O1" s="455"/>
      <c r="P1" s="455"/>
      <c r="Q1" s="456"/>
      <c r="R1" s="454" t="s">
        <v>5</v>
      </c>
      <c r="S1" s="455"/>
      <c r="T1" s="455"/>
      <c r="U1" s="456"/>
      <c r="V1" s="454" t="s">
        <v>6</v>
      </c>
      <c r="W1" s="455"/>
      <c r="X1" s="455"/>
      <c r="Y1" s="456"/>
      <c r="Z1" s="454" t="s">
        <v>7</v>
      </c>
      <c r="AA1" s="455"/>
      <c r="AB1" s="455"/>
      <c r="AC1" s="456"/>
      <c r="AD1" s="454" t="s">
        <v>8</v>
      </c>
      <c r="AE1" s="455"/>
      <c r="AF1" s="455"/>
      <c r="AG1" s="456"/>
      <c r="AH1" s="454" t="s">
        <v>9</v>
      </c>
      <c r="AI1" s="455"/>
      <c r="AJ1" s="455"/>
      <c r="AK1" s="456"/>
      <c r="AL1" s="454" t="s">
        <v>10</v>
      </c>
      <c r="AM1" s="455"/>
      <c r="AN1" s="455"/>
      <c r="AO1" s="456"/>
      <c r="AP1" s="454" t="s">
        <v>11</v>
      </c>
      <c r="AQ1" s="455"/>
      <c r="AR1" s="455"/>
      <c r="AS1" s="456"/>
      <c r="AT1" s="454" t="s">
        <v>12</v>
      </c>
      <c r="AU1" s="455"/>
      <c r="AV1" s="455"/>
      <c r="AW1" s="456"/>
      <c r="AX1" s="454" t="s">
        <v>13</v>
      </c>
      <c r="AY1" s="455"/>
      <c r="AZ1" s="455"/>
      <c r="BA1" s="456"/>
      <c r="BB1" s="454" t="s">
        <v>14</v>
      </c>
      <c r="BC1" s="455"/>
      <c r="BD1" s="455"/>
      <c r="BE1" s="456"/>
      <c r="BF1" s="454" t="s">
        <v>15</v>
      </c>
      <c r="BG1" s="455"/>
      <c r="BH1" s="455"/>
      <c r="BI1" s="456"/>
      <c r="BJ1" s="457" t="s">
        <v>16</v>
      </c>
      <c r="BK1" s="457" t="s">
        <v>17</v>
      </c>
      <c r="BL1" s="457" t="s">
        <v>18</v>
      </c>
    </row>
    <row r="2" spans="1:67" ht="9.9499999999999993" customHeight="1" x14ac:dyDescent="0.2">
      <c r="A2" s="453"/>
      <c r="B2" s="2" t="s">
        <v>19</v>
      </c>
      <c r="C2" s="3" t="s">
        <v>20</v>
      </c>
      <c r="D2" s="3" t="s">
        <v>21</v>
      </c>
      <c r="E2" s="4" t="s">
        <v>22</v>
      </c>
      <c r="F2" s="22" t="s">
        <v>19</v>
      </c>
      <c r="G2" s="23" t="s">
        <v>20</v>
      </c>
      <c r="H2" s="23" t="s">
        <v>21</v>
      </c>
      <c r="I2" s="24" t="s">
        <v>22</v>
      </c>
      <c r="J2" s="2" t="s">
        <v>19</v>
      </c>
      <c r="K2" s="3" t="s">
        <v>20</v>
      </c>
      <c r="L2" s="3" t="s">
        <v>21</v>
      </c>
      <c r="M2" s="4" t="s">
        <v>22</v>
      </c>
      <c r="N2" s="2" t="s">
        <v>19</v>
      </c>
      <c r="O2" s="3" t="s">
        <v>20</v>
      </c>
      <c r="P2" s="3" t="s">
        <v>21</v>
      </c>
      <c r="Q2" s="4" t="s">
        <v>22</v>
      </c>
      <c r="R2" s="2" t="s">
        <v>19</v>
      </c>
      <c r="S2" s="3" t="s">
        <v>20</v>
      </c>
      <c r="T2" s="3" t="s">
        <v>21</v>
      </c>
      <c r="U2" s="4" t="s">
        <v>22</v>
      </c>
      <c r="V2" s="2" t="s">
        <v>19</v>
      </c>
      <c r="W2" s="3" t="s">
        <v>20</v>
      </c>
      <c r="X2" s="3" t="s">
        <v>21</v>
      </c>
      <c r="Y2" s="4" t="s">
        <v>22</v>
      </c>
      <c r="Z2" s="2" t="s">
        <v>19</v>
      </c>
      <c r="AA2" s="3" t="s">
        <v>20</v>
      </c>
      <c r="AB2" s="3" t="s">
        <v>21</v>
      </c>
      <c r="AC2" s="4" t="s">
        <v>22</v>
      </c>
      <c r="AD2" s="2" t="s">
        <v>19</v>
      </c>
      <c r="AE2" s="3" t="s">
        <v>20</v>
      </c>
      <c r="AF2" s="3" t="s">
        <v>21</v>
      </c>
      <c r="AG2" s="4" t="s">
        <v>22</v>
      </c>
      <c r="AH2" s="2" t="s">
        <v>19</v>
      </c>
      <c r="AI2" s="3" t="s">
        <v>20</v>
      </c>
      <c r="AJ2" s="3" t="s">
        <v>21</v>
      </c>
      <c r="AK2" s="4" t="s">
        <v>22</v>
      </c>
      <c r="AL2" s="2" t="s">
        <v>19</v>
      </c>
      <c r="AM2" s="3" t="s">
        <v>20</v>
      </c>
      <c r="AN2" s="3" t="s">
        <v>21</v>
      </c>
      <c r="AO2" s="4" t="s">
        <v>22</v>
      </c>
      <c r="AP2" s="2" t="s">
        <v>19</v>
      </c>
      <c r="AQ2" s="3" t="s">
        <v>20</v>
      </c>
      <c r="AR2" s="3" t="s">
        <v>21</v>
      </c>
      <c r="AS2" s="4" t="s">
        <v>22</v>
      </c>
      <c r="AT2" s="2" t="s">
        <v>19</v>
      </c>
      <c r="AU2" s="3" t="s">
        <v>20</v>
      </c>
      <c r="AV2" s="3" t="s">
        <v>21</v>
      </c>
      <c r="AW2" s="4" t="s">
        <v>22</v>
      </c>
      <c r="AX2" s="2" t="s">
        <v>19</v>
      </c>
      <c r="AY2" s="3" t="s">
        <v>20</v>
      </c>
      <c r="AZ2" s="3" t="s">
        <v>21</v>
      </c>
      <c r="BA2" s="4" t="s">
        <v>22</v>
      </c>
      <c r="BB2" s="2" t="s">
        <v>19</v>
      </c>
      <c r="BC2" s="3" t="s">
        <v>20</v>
      </c>
      <c r="BD2" s="3" t="s">
        <v>21</v>
      </c>
      <c r="BE2" s="4" t="s">
        <v>22</v>
      </c>
      <c r="BF2" s="2" t="s">
        <v>19</v>
      </c>
      <c r="BG2" s="3" t="s">
        <v>20</v>
      </c>
      <c r="BH2" s="3" t="s">
        <v>21</v>
      </c>
      <c r="BI2" s="4" t="s">
        <v>22</v>
      </c>
      <c r="BJ2" s="457"/>
      <c r="BK2" s="457"/>
      <c r="BL2" s="457"/>
    </row>
    <row r="3" spans="1:67" x14ac:dyDescent="0.2">
      <c r="A3" s="5" t="s">
        <v>139</v>
      </c>
      <c r="B3" s="6">
        <v>13960</v>
      </c>
      <c r="C3" s="7">
        <v>20580</v>
      </c>
      <c r="D3" s="7">
        <v>27190</v>
      </c>
      <c r="E3" s="8">
        <v>61840</v>
      </c>
      <c r="F3" s="6">
        <v>4188</v>
      </c>
      <c r="G3" s="7">
        <v>6174</v>
      </c>
      <c r="H3" s="7">
        <v>8157</v>
      </c>
      <c r="I3" s="8"/>
      <c r="J3" s="19">
        <v>8376</v>
      </c>
      <c r="K3" s="19">
        <v>12348</v>
      </c>
      <c r="L3" s="19">
        <v>16314</v>
      </c>
      <c r="M3" s="19"/>
      <c r="N3" s="6">
        <v>2830</v>
      </c>
      <c r="O3" s="7">
        <v>4090</v>
      </c>
      <c r="P3" s="7">
        <v>5460</v>
      </c>
      <c r="Q3" s="8">
        <v>12390</v>
      </c>
      <c r="R3" s="6">
        <v>1150</v>
      </c>
      <c r="S3" s="7">
        <v>1570</v>
      </c>
      <c r="T3" s="7">
        <v>1890</v>
      </c>
      <c r="U3" s="8">
        <v>4620</v>
      </c>
      <c r="V3" s="6">
        <v>840</v>
      </c>
      <c r="W3" s="7">
        <v>1150</v>
      </c>
      <c r="X3" s="7">
        <v>1570</v>
      </c>
      <c r="Y3" s="8">
        <v>3570</v>
      </c>
      <c r="Z3" s="6">
        <v>1780</v>
      </c>
      <c r="AA3" s="7">
        <v>2310</v>
      </c>
      <c r="AB3" s="7">
        <v>2830</v>
      </c>
      <c r="AC3" s="8">
        <v>6930</v>
      </c>
      <c r="AD3" s="6">
        <v>1150</v>
      </c>
      <c r="AE3" s="7">
        <v>1570</v>
      </c>
      <c r="AF3" s="7">
        <v>1890</v>
      </c>
      <c r="AG3" s="8">
        <v>4620</v>
      </c>
      <c r="AH3" s="6">
        <v>1050</v>
      </c>
      <c r="AI3" s="7">
        <v>1050</v>
      </c>
      <c r="AJ3" s="7">
        <v>1050</v>
      </c>
      <c r="AK3" s="8">
        <v>3250</v>
      </c>
      <c r="AL3" s="6">
        <v>3040</v>
      </c>
      <c r="AM3" s="7">
        <v>4090</v>
      </c>
      <c r="AN3" s="7">
        <v>5250</v>
      </c>
      <c r="AO3" s="8">
        <v>12390</v>
      </c>
      <c r="AP3" s="6">
        <v>630</v>
      </c>
      <c r="AQ3" s="7">
        <v>730</v>
      </c>
      <c r="AR3" s="7">
        <v>940</v>
      </c>
      <c r="AS3" s="8">
        <v>2410</v>
      </c>
      <c r="AT3" s="6">
        <v>1780</v>
      </c>
      <c r="AU3" s="7">
        <v>2310</v>
      </c>
      <c r="AV3" s="7">
        <v>2830</v>
      </c>
      <c r="AW3" s="8">
        <v>6930</v>
      </c>
      <c r="AX3" s="6">
        <v>1470</v>
      </c>
      <c r="AY3" s="7">
        <v>1990</v>
      </c>
      <c r="AZ3" s="7">
        <v>2410</v>
      </c>
      <c r="BA3" s="8">
        <v>5880</v>
      </c>
      <c r="BB3" s="6"/>
      <c r="BC3" s="7"/>
      <c r="BD3" s="7"/>
      <c r="BE3" s="8"/>
      <c r="BF3" s="6">
        <v>1780</v>
      </c>
      <c r="BG3" s="7">
        <v>2310</v>
      </c>
      <c r="BH3" s="7">
        <v>2830</v>
      </c>
      <c r="BI3" s="8">
        <v>6930</v>
      </c>
      <c r="BJ3" s="9" t="s">
        <v>23</v>
      </c>
      <c r="BK3" s="10" t="s">
        <v>23</v>
      </c>
      <c r="BL3" s="10" t="s">
        <v>23</v>
      </c>
      <c r="BO3" t="s">
        <v>230</v>
      </c>
    </row>
    <row r="4" spans="1:67" x14ac:dyDescent="0.2">
      <c r="A4" s="11" t="s">
        <v>140</v>
      </c>
      <c r="B4" s="12">
        <v>17320</v>
      </c>
      <c r="C4" s="13">
        <v>24990</v>
      </c>
      <c r="D4" s="13">
        <v>32760</v>
      </c>
      <c r="E4" s="14">
        <v>75070</v>
      </c>
      <c r="F4" s="12">
        <v>5196</v>
      </c>
      <c r="G4" s="13">
        <v>7497</v>
      </c>
      <c r="H4" s="13">
        <v>9828</v>
      </c>
      <c r="I4" s="14"/>
      <c r="J4" s="20">
        <v>10392</v>
      </c>
      <c r="K4" s="20">
        <v>14994</v>
      </c>
      <c r="L4" s="20">
        <v>19656</v>
      </c>
      <c r="M4" s="20"/>
      <c r="N4" s="12">
        <v>3460</v>
      </c>
      <c r="O4" s="13">
        <v>5040</v>
      </c>
      <c r="P4" s="13">
        <v>6510</v>
      </c>
      <c r="Q4" s="14">
        <v>15010</v>
      </c>
      <c r="R4" s="12">
        <v>1150</v>
      </c>
      <c r="S4" s="13">
        <v>1570</v>
      </c>
      <c r="T4" s="13">
        <v>1890</v>
      </c>
      <c r="U4" s="14">
        <v>4620</v>
      </c>
      <c r="V4" s="12">
        <v>840</v>
      </c>
      <c r="W4" s="13">
        <v>1150</v>
      </c>
      <c r="X4" s="13">
        <v>1570</v>
      </c>
      <c r="Y4" s="14">
        <v>3570</v>
      </c>
      <c r="Z4" s="12">
        <v>1780</v>
      </c>
      <c r="AA4" s="13">
        <v>2310</v>
      </c>
      <c r="AB4" s="13">
        <v>2830</v>
      </c>
      <c r="AC4" s="14">
        <v>6930</v>
      </c>
      <c r="AD4" s="12">
        <v>1150</v>
      </c>
      <c r="AE4" s="13">
        <v>1570</v>
      </c>
      <c r="AF4" s="13">
        <v>1890</v>
      </c>
      <c r="AG4" s="14">
        <v>4620</v>
      </c>
      <c r="AH4" s="12">
        <v>1050</v>
      </c>
      <c r="AI4" s="13">
        <v>1050</v>
      </c>
      <c r="AJ4" s="13">
        <v>1050</v>
      </c>
      <c r="AK4" s="14">
        <v>3250</v>
      </c>
      <c r="AL4" s="12">
        <v>3570</v>
      </c>
      <c r="AM4" s="13">
        <v>4720</v>
      </c>
      <c r="AN4" s="13">
        <v>5770</v>
      </c>
      <c r="AO4" s="14">
        <v>14070</v>
      </c>
      <c r="AP4" s="12">
        <v>630</v>
      </c>
      <c r="AQ4" s="13">
        <v>730</v>
      </c>
      <c r="AR4" s="13">
        <v>940</v>
      </c>
      <c r="AS4" s="14">
        <v>2410</v>
      </c>
      <c r="AT4" s="12">
        <v>1780</v>
      </c>
      <c r="AU4" s="13">
        <v>2310</v>
      </c>
      <c r="AV4" s="13">
        <v>2830</v>
      </c>
      <c r="AW4" s="14">
        <v>6930</v>
      </c>
      <c r="AX4" s="12">
        <v>1470</v>
      </c>
      <c r="AY4" s="13">
        <v>1990</v>
      </c>
      <c r="AZ4" s="13">
        <v>2410</v>
      </c>
      <c r="BA4" s="14">
        <v>5880</v>
      </c>
      <c r="BB4" s="12"/>
      <c r="BC4" s="13"/>
      <c r="BD4" s="13"/>
      <c r="BE4" s="14"/>
      <c r="BF4" s="12">
        <v>1780</v>
      </c>
      <c r="BG4" s="13">
        <v>2310</v>
      </c>
      <c r="BH4" s="13">
        <v>2830</v>
      </c>
      <c r="BI4" s="14">
        <v>6930</v>
      </c>
      <c r="BJ4" s="9" t="s">
        <v>23</v>
      </c>
      <c r="BK4" s="10" t="s">
        <v>23</v>
      </c>
      <c r="BL4" s="10" t="s">
        <v>23</v>
      </c>
      <c r="BM4" t="s">
        <v>209</v>
      </c>
      <c r="BN4" t="s">
        <v>203</v>
      </c>
      <c r="BO4" s="160">
        <v>43101</v>
      </c>
    </row>
    <row r="5" spans="1:67" x14ac:dyDescent="0.2">
      <c r="A5" s="5" t="s">
        <v>141</v>
      </c>
      <c r="B5" s="6">
        <v>20580</v>
      </c>
      <c r="C5" s="7">
        <v>30550</v>
      </c>
      <c r="D5" s="7">
        <v>40420</v>
      </c>
      <c r="E5" s="8">
        <v>91660</v>
      </c>
      <c r="F5" s="16">
        <v>6174</v>
      </c>
      <c r="G5" s="17">
        <v>9165</v>
      </c>
      <c r="H5" s="17">
        <v>12126</v>
      </c>
      <c r="I5" s="18"/>
      <c r="J5" s="21">
        <v>12348</v>
      </c>
      <c r="K5" s="21">
        <v>18330</v>
      </c>
      <c r="L5" s="21">
        <v>24252</v>
      </c>
      <c r="M5" s="21"/>
      <c r="N5" s="6"/>
      <c r="O5" s="7"/>
      <c r="P5" s="7"/>
      <c r="Q5" s="8"/>
      <c r="R5" s="6">
        <v>1150</v>
      </c>
      <c r="S5" s="7">
        <v>1570</v>
      </c>
      <c r="T5" s="7">
        <v>1890</v>
      </c>
      <c r="U5" s="8">
        <v>4400</v>
      </c>
      <c r="V5" s="6">
        <v>840</v>
      </c>
      <c r="W5" s="7">
        <v>1150</v>
      </c>
      <c r="X5" s="7">
        <v>1570</v>
      </c>
      <c r="Y5" s="8">
        <v>3570</v>
      </c>
      <c r="Z5" s="6">
        <v>1780</v>
      </c>
      <c r="AA5" s="7">
        <v>2310</v>
      </c>
      <c r="AB5" s="7">
        <v>2830</v>
      </c>
      <c r="AC5" s="8">
        <v>6930</v>
      </c>
      <c r="AD5" s="6">
        <v>1150</v>
      </c>
      <c r="AE5" s="7">
        <v>1570</v>
      </c>
      <c r="AF5" s="7">
        <v>1890</v>
      </c>
      <c r="AG5" s="8">
        <v>4620</v>
      </c>
      <c r="AH5" s="6">
        <v>1050</v>
      </c>
      <c r="AI5" s="7">
        <v>1050</v>
      </c>
      <c r="AJ5" s="7">
        <v>1050</v>
      </c>
      <c r="AK5" s="8">
        <v>3250</v>
      </c>
      <c r="AL5" s="6">
        <v>3040</v>
      </c>
      <c r="AM5" s="7">
        <v>4080</v>
      </c>
      <c r="AN5" s="7">
        <v>5250</v>
      </c>
      <c r="AO5" s="8">
        <v>12390</v>
      </c>
      <c r="AP5" s="6">
        <v>630</v>
      </c>
      <c r="AQ5" s="7">
        <v>730</v>
      </c>
      <c r="AR5" s="7">
        <v>940</v>
      </c>
      <c r="AS5" s="8">
        <v>2410</v>
      </c>
      <c r="AT5" s="6">
        <v>1780</v>
      </c>
      <c r="AU5" s="7">
        <v>2310</v>
      </c>
      <c r="AV5" s="7">
        <v>2830</v>
      </c>
      <c r="AW5" s="8">
        <v>6930</v>
      </c>
      <c r="AX5" s="6">
        <v>1470</v>
      </c>
      <c r="AY5" s="7">
        <v>1990</v>
      </c>
      <c r="AZ5" s="7">
        <v>2410</v>
      </c>
      <c r="BA5" s="8">
        <v>5880</v>
      </c>
      <c r="BB5" s="6"/>
      <c r="BC5" s="7"/>
      <c r="BD5" s="7"/>
      <c r="BE5" s="8"/>
      <c r="BF5" s="6">
        <v>1780</v>
      </c>
      <c r="BG5" s="7">
        <v>2310</v>
      </c>
      <c r="BH5" s="7">
        <v>2830</v>
      </c>
      <c r="BI5" s="8">
        <v>6930</v>
      </c>
      <c r="BJ5" s="5" t="s">
        <v>24</v>
      </c>
      <c r="BK5" s="5" t="s">
        <v>25</v>
      </c>
      <c r="BL5" s="5"/>
      <c r="BM5" t="s">
        <v>210</v>
      </c>
      <c r="BN5" t="s">
        <v>204</v>
      </c>
      <c r="BO5" s="160">
        <v>43102</v>
      </c>
    </row>
    <row r="6" spans="1:67" x14ac:dyDescent="0.2">
      <c r="A6" s="11" t="s">
        <v>142</v>
      </c>
      <c r="B6" s="12">
        <v>27190</v>
      </c>
      <c r="C6" s="13">
        <v>41580</v>
      </c>
      <c r="D6" s="13">
        <v>53650</v>
      </c>
      <c r="E6" s="14">
        <v>122530</v>
      </c>
      <c r="F6" s="12">
        <v>8157</v>
      </c>
      <c r="G6" s="13">
        <v>12474</v>
      </c>
      <c r="H6" s="13">
        <v>16095</v>
      </c>
      <c r="I6" s="14"/>
      <c r="J6" s="20">
        <v>16314</v>
      </c>
      <c r="K6" s="20">
        <v>24948</v>
      </c>
      <c r="L6" s="20">
        <v>32190</v>
      </c>
      <c r="M6" s="20"/>
      <c r="N6" s="12"/>
      <c r="O6" s="13"/>
      <c r="P6" s="13"/>
      <c r="Q6" s="14"/>
      <c r="R6" s="12">
        <v>1150</v>
      </c>
      <c r="S6" s="13">
        <v>1570</v>
      </c>
      <c r="T6" s="13">
        <v>1890</v>
      </c>
      <c r="U6" s="14">
        <v>4400</v>
      </c>
      <c r="V6" s="12">
        <v>840</v>
      </c>
      <c r="W6" s="13">
        <v>1150</v>
      </c>
      <c r="X6" s="13">
        <v>1570</v>
      </c>
      <c r="Y6" s="14">
        <v>3570</v>
      </c>
      <c r="Z6" s="12">
        <v>1780</v>
      </c>
      <c r="AA6" s="13">
        <v>2310</v>
      </c>
      <c r="AB6" s="13">
        <v>2830</v>
      </c>
      <c r="AC6" s="14">
        <v>6930</v>
      </c>
      <c r="AD6" s="12">
        <v>1150</v>
      </c>
      <c r="AE6" s="13">
        <v>1570</v>
      </c>
      <c r="AF6" s="13">
        <v>1890</v>
      </c>
      <c r="AG6" s="14">
        <v>4620</v>
      </c>
      <c r="AH6" s="12">
        <v>1050</v>
      </c>
      <c r="AI6" s="13">
        <v>1050</v>
      </c>
      <c r="AJ6" s="13">
        <v>1050</v>
      </c>
      <c r="AK6" s="14">
        <v>3250</v>
      </c>
      <c r="AL6" s="12">
        <v>3570</v>
      </c>
      <c r="AM6" s="13">
        <v>4720</v>
      </c>
      <c r="AN6" s="13">
        <v>5770</v>
      </c>
      <c r="AO6" s="14">
        <v>14070</v>
      </c>
      <c r="AP6" s="12">
        <v>630</v>
      </c>
      <c r="AQ6" s="13">
        <v>730</v>
      </c>
      <c r="AR6" s="13">
        <v>940</v>
      </c>
      <c r="AS6" s="14">
        <v>2410</v>
      </c>
      <c r="AT6" s="12">
        <v>1780</v>
      </c>
      <c r="AU6" s="13">
        <v>2310</v>
      </c>
      <c r="AV6" s="13">
        <v>2830</v>
      </c>
      <c r="AW6" s="14">
        <v>6930</v>
      </c>
      <c r="AX6" s="12">
        <v>1470</v>
      </c>
      <c r="AY6" s="13">
        <v>1990</v>
      </c>
      <c r="AZ6" s="13">
        <v>2410</v>
      </c>
      <c r="BA6" s="14">
        <v>5880</v>
      </c>
      <c r="BB6" s="12"/>
      <c r="BC6" s="13"/>
      <c r="BD6" s="13"/>
      <c r="BE6" s="14"/>
      <c r="BF6" s="12">
        <v>1780</v>
      </c>
      <c r="BG6" s="13">
        <v>2310</v>
      </c>
      <c r="BH6" s="13">
        <v>2830</v>
      </c>
      <c r="BI6" s="14">
        <v>6930</v>
      </c>
      <c r="BJ6" s="5" t="s">
        <v>24</v>
      </c>
      <c r="BK6" s="5" t="s">
        <v>25</v>
      </c>
      <c r="BL6" s="5"/>
      <c r="BM6" t="s">
        <v>211</v>
      </c>
      <c r="BN6" t="s">
        <v>205</v>
      </c>
      <c r="BO6" s="160">
        <v>43108</v>
      </c>
    </row>
    <row r="7" spans="1:67" x14ac:dyDescent="0.2">
      <c r="A7" s="5" t="s">
        <v>143</v>
      </c>
      <c r="B7" s="6">
        <v>23940</v>
      </c>
      <c r="C7" s="7">
        <v>37170</v>
      </c>
      <c r="D7" s="7">
        <v>47040</v>
      </c>
      <c r="E7" s="8">
        <v>108150</v>
      </c>
      <c r="F7" s="16">
        <v>7182</v>
      </c>
      <c r="G7" s="17">
        <v>11151</v>
      </c>
      <c r="H7" s="17">
        <v>14112</v>
      </c>
      <c r="I7" s="18"/>
      <c r="J7" s="21">
        <v>14364</v>
      </c>
      <c r="K7" s="21">
        <v>22302</v>
      </c>
      <c r="L7" s="21">
        <v>28224</v>
      </c>
      <c r="M7" s="21"/>
      <c r="N7" s="6"/>
      <c r="O7" s="7"/>
      <c r="P7" s="7"/>
      <c r="Q7" s="8"/>
      <c r="R7" s="6">
        <v>1150</v>
      </c>
      <c r="S7" s="7">
        <v>1570</v>
      </c>
      <c r="T7" s="7">
        <v>1890</v>
      </c>
      <c r="U7" s="8">
        <v>4400</v>
      </c>
      <c r="V7" s="6">
        <v>840</v>
      </c>
      <c r="W7" s="7">
        <v>1150</v>
      </c>
      <c r="X7" s="7">
        <v>1570</v>
      </c>
      <c r="Y7" s="8">
        <v>3570</v>
      </c>
      <c r="Z7" s="6">
        <v>1780</v>
      </c>
      <c r="AA7" s="7">
        <v>2310</v>
      </c>
      <c r="AB7" s="7">
        <v>2830</v>
      </c>
      <c r="AC7" s="8">
        <v>6930</v>
      </c>
      <c r="AD7" s="6">
        <v>1150</v>
      </c>
      <c r="AE7" s="7">
        <v>1570</v>
      </c>
      <c r="AF7" s="7">
        <v>1890</v>
      </c>
      <c r="AG7" s="8">
        <v>4620</v>
      </c>
      <c r="AH7" s="6">
        <v>1050</v>
      </c>
      <c r="AI7" s="7">
        <v>1050</v>
      </c>
      <c r="AJ7" s="7">
        <v>1050</v>
      </c>
      <c r="AK7" s="8">
        <v>3250</v>
      </c>
      <c r="AL7" s="6">
        <v>3040</v>
      </c>
      <c r="AM7" s="7">
        <v>4090</v>
      </c>
      <c r="AN7" s="7">
        <v>5250</v>
      </c>
      <c r="AO7" s="8">
        <v>12390</v>
      </c>
      <c r="AP7" s="6">
        <v>630</v>
      </c>
      <c r="AQ7" s="7">
        <v>730</v>
      </c>
      <c r="AR7" s="7">
        <v>940</v>
      </c>
      <c r="AS7" s="8">
        <v>2410</v>
      </c>
      <c r="AT7" s="6">
        <v>1780</v>
      </c>
      <c r="AU7" s="7">
        <v>2310</v>
      </c>
      <c r="AV7" s="7">
        <v>2830</v>
      </c>
      <c r="AW7" s="8">
        <v>6930</v>
      </c>
      <c r="AX7" s="6">
        <v>1470</v>
      </c>
      <c r="AY7" s="7">
        <v>1990</v>
      </c>
      <c r="AZ7" s="7">
        <v>2410</v>
      </c>
      <c r="BA7" s="8">
        <v>5880</v>
      </c>
      <c r="BB7" s="6"/>
      <c r="BC7" s="7"/>
      <c r="BD7" s="7"/>
      <c r="BE7" s="8"/>
      <c r="BF7" s="6">
        <v>1780</v>
      </c>
      <c r="BG7" s="7">
        <v>2310</v>
      </c>
      <c r="BH7" s="7">
        <v>2830</v>
      </c>
      <c r="BI7" s="8">
        <v>6930</v>
      </c>
      <c r="BJ7" s="5" t="s">
        <v>24</v>
      </c>
      <c r="BK7" s="5" t="s">
        <v>25</v>
      </c>
      <c r="BL7" s="5"/>
      <c r="BM7" t="s">
        <v>212</v>
      </c>
      <c r="BN7" t="s">
        <v>206</v>
      </c>
      <c r="BO7" s="160">
        <v>43143</v>
      </c>
    </row>
    <row r="8" spans="1:67" x14ac:dyDescent="0.2">
      <c r="A8" s="11" t="s">
        <v>144</v>
      </c>
      <c r="B8" s="12">
        <v>31600</v>
      </c>
      <c r="C8" s="13">
        <v>49240</v>
      </c>
      <c r="D8" s="13">
        <v>63630</v>
      </c>
      <c r="E8" s="14">
        <v>144580</v>
      </c>
      <c r="F8" s="12">
        <v>9480</v>
      </c>
      <c r="G8" s="13">
        <v>14772</v>
      </c>
      <c r="H8" s="13">
        <v>19089</v>
      </c>
      <c r="I8" s="14"/>
      <c r="J8" s="20">
        <v>18960</v>
      </c>
      <c r="K8" s="20">
        <v>29544</v>
      </c>
      <c r="L8" s="20">
        <v>38178</v>
      </c>
      <c r="M8" s="20"/>
      <c r="N8" s="12"/>
      <c r="O8" s="13"/>
      <c r="P8" s="13"/>
      <c r="Q8" s="14"/>
      <c r="R8" s="12">
        <v>1150</v>
      </c>
      <c r="S8" s="13">
        <v>1570</v>
      </c>
      <c r="T8" s="13">
        <v>1890</v>
      </c>
      <c r="U8" s="14">
        <v>4400</v>
      </c>
      <c r="V8" s="12">
        <v>840</v>
      </c>
      <c r="W8" s="13">
        <v>1150</v>
      </c>
      <c r="X8" s="13">
        <v>1570</v>
      </c>
      <c r="Y8" s="14">
        <v>3570</v>
      </c>
      <c r="Z8" s="12">
        <v>1780</v>
      </c>
      <c r="AA8" s="13">
        <v>2310</v>
      </c>
      <c r="AB8" s="13">
        <v>2830</v>
      </c>
      <c r="AC8" s="14">
        <v>6930</v>
      </c>
      <c r="AD8" s="12">
        <v>1150</v>
      </c>
      <c r="AE8" s="13">
        <v>1570</v>
      </c>
      <c r="AF8" s="13">
        <v>1890</v>
      </c>
      <c r="AG8" s="14">
        <v>4620</v>
      </c>
      <c r="AH8" s="12">
        <v>1050</v>
      </c>
      <c r="AI8" s="13">
        <v>1050</v>
      </c>
      <c r="AJ8" s="13">
        <v>1050</v>
      </c>
      <c r="AK8" s="14">
        <v>3250</v>
      </c>
      <c r="AL8" s="12">
        <v>3570</v>
      </c>
      <c r="AM8" s="13">
        <v>4720</v>
      </c>
      <c r="AN8" s="13">
        <v>5770</v>
      </c>
      <c r="AO8" s="14">
        <v>14070</v>
      </c>
      <c r="AP8" s="12">
        <v>630</v>
      </c>
      <c r="AQ8" s="13">
        <v>730</v>
      </c>
      <c r="AR8" s="13">
        <v>940</v>
      </c>
      <c r="AS8" s="14">
        <v>2410</v>
      </c>
      <c r="AT8" s="12">
        <v>1780</v>
      </c>
      <c r="AU8" s="13">
        <v>2310</v>
      </c>
      <c r="AV8" s="13">
        <v>2830</v>
      </c>
      <c r="AW8" s="14">
        <v>6930</v>
      </c>
      <c r="AX8" s="12">
        <v>1470</v>
      </c>
      <c r="AY8" s="13">
        <v>1990</v>
      </c>
      <c r="AZ8" s="13">
        <v>2410</v>
      </c>
      <c r="BA8" s="14">
        <v>5880</v>
      </c>
      <c r="BB8" s="12"/>
      <c r="BC8" s="13"/>
      <c r="BD8" s="13"/>
      <c r="BE8" s="14"/>
      <c r="BF8" s="12">
        <v>1780</v>
      </c>
      <c r="BG8" s="13">
        <v>2310</v>
      </c>
      <c r="BH8" s="13">
        <v>2830</v>
      </c>
      <c r="BI8" s="14">
        <v>6930</v>
      </c>
      <c r="BJ8" s="5" t="s">
        <v>24</v>
      </c>
      <c r="BK8" s="5" t="s">
        <v>25</v>
      </c>
      <c r="BL8" s="5"/>
      <c r="BM8" t="s">
        <v>213</v>
      </c>
      <c r="BN8" t="s">
        <v>207</v>
      </c>
      <c r="BO8" s="160">
        <v>43180</v>
      </c>
    </row>
    <row r="9" spans="1:67" x14ac:dyDescent="0.2">
      <c r="A9" s="5" t="s">
        <v>145</v>
      </c>
      <c r="B9" s="6">
        <v>28350</v>
      </c>
      <c r="C9" s="7">
        <v>42630</v>
      </c>
      <c r="D9" s="7">
        <v>55860</v>
      </c>
      <c r="E9" s="8">
        <v>126940</v>
      </c>
      <c r="F9" s="16">
        <v>8505</v>
      </c>
      <c r="G9" s="17">
        <v>12789</v>
      </c>
      <c r="H9" s="17">
        <v>16758</v>
      </c>
      <c r="I9" s="18"/>
      <c r="J9" s="21">
        <v>17010</v>
      </c>
      <c r="K9" s="21">
        <v>25578</v>
      </c>
      <c r="L9" s="21">
        <v>33516</v>
      </c>
      <c r="M9" s="21"/>
      <c r="N9" s="6"/>
      <c r="O9" s="7"/>
      <c r="P9" s="7"/>
      <c r="Q9" s="8"/>
      <c r="R9" s="6">
        <v>1150</v>
      </c>
      <c r="S9" s="7">
        <v>1570</v>
      </c>
      <c r="T9" s="7">
        <v>1890</v>
      </c>
      <c r="U9" s="8">
        <v>4400</v>
      </c>
      <c r="V9" s="6">
        <v>840</v>
      </c>
      <c r="W9" s="7">
        <v>1150</v>
      </c>
      <c r="X9" s="7">
        <v>1570</v>
      </c>
      <c r="Y9" s="8">
        <v>3570</v>
      </c>
      <c r="Z9" s="6">
        <v>1780</v>
      </c>
      <c r="AA9" s="7">
        <v>2310</v>
      </c>
      <c r="AB9" s="7">
        <v>2830</v>
      </c>
      <c r="AC9" s="8">
        <v>6930</v>
      </c>
      <c r="AD9" s="6">
        <v>1150</v>
      </c>
      <c r="AE9" s="7">
        <v>1570</v>
      </c>
      <c r="AF9" s="7">
        <v>1890</v>
      </c>
      <c r="AG9" s="8">
        <v>4620</v>
      </c>
      <c r="AH9" s="6">
        <v>1050</v>
      </c>
      <c r="AI9" s="7">
        <v>1050</v>
      </c>
      <c r="AJ9" s="7">
        <v>1050</v>
      </c>
      <c r="AK9" s="8">
        <v>3250</v>
      </c>
      <c r="AL9" s="6">
        <v>3040</v>
      </c>
      <c r="AM9" s="7">
        <v>4090</v>
      </c>
      <c r="AN9" s="7">
        <v>5250</v>
      </c>
      <c r="AO9" s="8">
        <v>12390</v>
      </c>
      <c r="AP9" s="6">
        <v>630</v>
      </c>
      <c r="AQ9" s="7">
        <v>730</v>
      </c>
      <c r="AR9" s="7">
        <v>940</v>
      </c>
      <c r="AS9" s="8">
        <v>2410</v>
      </c>
      <c r="AT9" s="6">
        <v>1780</v>
      </c>
      <c r="AU9" s="7">
        <v>2310</v>
      </c>
      <c r="AV9" s="7">
        <v>2830</v>
      </c>
      <c r="AW9" s="8">
        <v>6930</v>
      </c>
      <c r="AX9" s="6">
        <v>1470</v>
      </c>
      <c r="AY9" s="7">
        <v>1990</v>
      </c>
      <c r="AZ9" s="7">
        <v>2410</v>
      </c>
      <c r="BA9" s="8">
        <v>5880</v>
      </c>
      <c r="BB9" s="6"/>
      <c r="BC9" s="7"/>
      <c r="BD9" s="7"/>
      <c r="BE9" s="8"/>
      <c r="BF9" s="6">
        <v>1780</v>
      </c>
      <c r="BG9" s="7">
        <v>2310</v>
      </c>
      <c r="BH9" s="7">
        <v>2830</v>
      </c>
      <c r="BI9" s="8">
        <v>6930</v>
      </c>
      <c r="BJ9" s="5" t="s">
        <v>24</v>
      </c>
      <c r="BK9" s="5" t="s">
        <v>25</v>
      </c>
      <c r="BL9" s="5"/>
      <c r="BM9" t="s">
        <v>214</v>
      </c>
      <c r="BN9" t="s">
        <v>208</v>
      </c>
      <c r="BO9" s="160">
        <v>43220</v>
      </c>
    </row>
    <row r="10" spans="1:67" x14ac:dyDescent="0.2">
      <c r="A10" s="11" t="s">
        <v>146</v>
      </c>
      <c r="B10" s="12">
        <v>37170</v>
      </c>
      <c r="C10" s="13">
        <v>58060</v>
      </c>
      <c r="D10" s="13">
        <v>74650</v>
      </c>
      <c r="E10" s="14">
        <v>169890</v>
      </c>
      <c r="F10" s="12">
        <v>11151</v>
      </c>
      <c r="G10" s="13">
        <v>17418</v>
      </c>
      <c r="H10" s="13">
        <v>22395</v>
      </c>
      <c r="I10" s="14"/>
      <c r="J10" s="20">
        <v>22302</v>
      </c>
      <c r="K10" s="20">
        <v>34836</v>
      </c>
      <c r="L10" s="20">
        <v>44790</v>
      </c>
      <c r="M10" s="20"/>
      <c r="N10" s="12"/>
      <c r="O10" s="13"/>
      <c r="P10" s="13"/>
      <c r="Q10" s="14"/>
      <c r="R10" s="12">
        <v>1150</v>
      </c>
      <c r="S10" s="13">
        <v>1570</v>
      </c>
      <c r="T10" s="13">
        <v>1890</v>
      </c>
      <c r="U10" s="14">
        <v>4400</v>
      </c>
      <c r="V10" s="12">
        <v>840</v>
      </c>
      <c r="W10" s="13">
        <v>1150</v>
      </c>
      <c r="X10" s="13">
        <v>1570</v>
      </c>
      <c r="Y10" s="14">
        <v>3570</v>
      </c>
      <c r="Z10" s="12">
        <v>1780</v>
      </c>
      <c r="AA10" s="13">
        <v>2310</v>
      </c>
      <c r="AB10" s="13">
        <v>2830</v>
      </c>
      <c r="AC10" s="14">
        <v>6930</v>
      </c>
      <c r="AD10" s="12">
        <v>1150</v>
      </c>
      <c r="AE10" s="13">
        <v>1570</v>
      </c>
      <c r="AF10" s="13">
        <v>1890</v>
      </c>
      <c r="AG10" s="14">
        <v>4620</v>
      </c>
      <c r="AH10" s="12">
        <v>1050</v>
      </c>
      <c r="AI10" s="13">
        <v>1050</v>
      </c>
      <c r="AJ10" s="13">
        <v>1050</v>
      </c>
      <c r="AK10" s="14">
        <v>3250</v>
      </c>
      <c r="AL10" s="12">
        <v>3570</v>
      </c>
      <c r="AM10" s="13">
        <v>4720</v>
      </c>
      <c r="AN10" s="13">
        <v>5770</v>
      </c>
      <c r="AO10" s="14">
        <v>14070</v>
      </c>
      <c r="AP10" s="12">
        <v>630</v>
      </c>
      <c r="AQ10" s="13">
        <v>730</v>
      </c>
      <c r="AR10" s="13">
        <v>940</v>
      </c>
      <c r="AS10" s="14">
        <v>2410</v>
      </c>
      <c r="AT10" s="12">
        <v>1780</v>
      </c>
      <c r="AU10" s="13">
        <v>2310</v>
      </c>
      <c r="AV10" s="13">
        <v>2830</v>
      </c>
      <c r="AW10" s="14">
        <v>6930</v>
      </c>
      <c r="AX10" s="12">
        <v>1470</v>
      </c>
      <c r="AY10" s="13">
        <v>1990</v>
      </c>
      <c r="AZ10" s="13">
        <v>2410</v>
      </c>
      <c r="BA10" s="14">
        <v>5880</v>
      </c>
      <c r="BB10" s="12"/>
      <c r="BC10" s="13"/>
      <c r="BD10" s="13"/>
      <c r="BE10" s="14"/>
      <c r="BF10" s="12">
        <v>1780</v>
      </c>
      <c r="BG10" s="13">
        <v>2310</v>
      </c>
      <c r="BH10" s="13">
        <v>2830</v>
      </c>
      <c r="BI10" s="14">
        <v>6930</v>
      </c>
      <c r="BJ10" s="5" t="s">
        <v>24</v>
      </c>
      <c r="BK10" s="5" t="s">
        <v>25</v>
      </c>
      <c r="BL10" s="5"/>
      <c r="BM10" t="s">
        <v>215</v>
      </c>
      <c r="BO10" s="160">
        <v>43223</v>
      </c>
    </row>
    <row r="11" spans="1:67" x14ac:dyDescent="0.2">
      <c r="A11" s="5" t="s">
        <v>147</v>
      </c>
      <c r="B11" s="16">
        <v>32760</v>
      </c>
      <c r="C11" s="17">
        <v>51450</v>
      </c>
      <c r="D11" s="17">
        <v>65830</v>
      </c>
      <c r="E11" s="18">
        <v>150040</v>
      </c>
      <c r="F11" s="16">
        <v>9828</v>
      </c>
      <c r="G11" s="17">
        <v>15435</v>
      </c>
      <c r="H11" s="17">
        <v>19749</v>
      </c>
      <c r="I11" s="18"/>
      <c r="J11" s="21">
        <v>19656</v>
      </c>
      <c r="K11" s="21">
        <v>30870</v>
      </c>
      <c r="L11" s="21">
        <v>39516</v>
      </c>
      <c r="M11" s="21"/>
      <c r="N11" s="16"/>
      <c r="O11" s="17"/>
      <c r="P11" s="17"/>
      <c r="Q11" s="18"/>
      <c r="R11" s="6">
        <v>1150</v>
      </c>
      <c r="S11" s="7">
        <v>1570</v>
      </c>
      <c r="T11" s="7">
        <v>1890</v>
      </c>
      <c r="U11" s="8">
        <v>4400</v>
      </c>
      <c r="V11" s="6">
        <v>840</v>
      </c>
      <c r="W11" s="7">
        <v>1150</v>
      </c>
      <c r="X11" s="7">
        <v>1570</v>
      </c>
      <c r="Y11" s="8">
        <v>3570</v>
      </c>
      <c r="Z11" s="6">
        <v>1780</v>
      </c>
      <c r="AA11" s="7">
        <v>2310</v>
      </c>
      <c r="AB11" s="7">
        <v>2830</v>
      </c>
      <c r="AC11" s="8">
        <v>6930</v>
      </c>
      <c r="AD11" s="6">
        <v>1150</v>
      </c>
      <c r="AE11" s="7">
        <v>1570</v>
      </c>
      <c r="AF11" s="7">
        <v>1890</v>
      </c>
      <c r="AG11" s="8">
        <v>4620</v>
      </c>
      <c r="AH11" s="6">
        <v>1050</v>
      </c>
      <c r="AI11" s="7">
        <v>1050</v>
      </c>
      <c r="AJ11" s="7">
        <v>1050</v>
      </c>
      <c r="AK11" s="8">
        <v>3250</v>
      </c>
      <c r="AL11" s="6">
        <v>3040</v>
      </c>
      <c r="AM11" s="7">
        <v>4090</v>
      </c>
      <c r="AN11" s="7">
        <v>5250</v>
      </c>
      <c r="AO11" s="8">
        <v>12390</v>
      </c>
      <c r="AP11" s="6">
        <v>630</v>
      </c>
      <c r="AQ11" s="7">
        <v>730</v>
      </c>
      <c r="AR11" s="7">
        <v>940</v>
      </c>
      <c r="AS11" s="8">
        <v>2410</v>
      </c>
      <c r="AT11" s="6">
        <v>1780</v>
      </c>
      <c r="AU11" s="7">
        <v>2310</v>
      </c>
      <c r="AV11" s="7">
        <v>2830</v>
      </c>
      <c r="AW11" s="8">
        <v>6930</v>
      </c>
      <c r="AX11" s="6">
        <v>1470</v>
      </c>
      <c r="AY11" s="7">
        <v>1990</v>
      </c>
      <c r="AZ11" s="7">
        <v>2410</v>
      </c>
      <c r="BA11" s="8">
        <v>5880</v>
      </c>
      <c r="BB11" s="16"/>
      <c r="BC11" s="17"/>
      <c r="BD11" s="17"/>
      <c r="BE11" s="18"/>
      <c r="BF11" s="6">
        <v>1780</v>
      </c>
      <c r="BG11" s="7">
        <v>2310</v>
      </c>
      <c r="BH11" s="7">
        <v>2830</v>
      </c>
      <c r="BI11" s="8">
        <v>6930</v>
      </c>
      <c r="BJ11" s="15"/>
      <c r="BK11" s="15"/>
      <c r="BL11" s="15"/>
      <c r="BM11" t="s">
        <v>216</v>
      </c>
      <c r="BO11" s="160">
        <v>43224</v>
      </c>
    </row>
    <row r="12" spans="1:67" x14ac:dyDescent="0.2">
      <c r="A12" s="11" t="s">
        <v>148</v>
      </c>
      <c r="B12" s="12">
        <v>43780</v>
      </c>
      <c r="C12" s="13">
        <v>68040</v>
      </c>
      <c r="D12" s="13">
        <v>87880</v>
      </c>
      <c r="E12" s="14">
        <v>199710</v>
      </c>
      <c r="F12" s="12">
        <v>13134</v>
      </c>
      <c r="G12" s="13">
        <v>20412</v>
      </c>
      <c r="H12" s="13">
        <v>26364</v>
      </c>
      <c r="I12" s="14"/>
      <c r="J12" s="20">
        <v>26268</v>
      </c>
      <c r="K12" s="20">
        <v>40824</v>
      </c>
      <c r="L12" s="20">
        <v>52728</v>
      </c>
      <c r="M12" s="20"/>
      <c r="N12" s="12"/>
      <c r="O12" s="13"/>
      <c r="P12" s="13"/>
      <c r="Q12" s="14"/>
      <c r="R12" s="12">
        <v>1150</v>
      </c>
      <c r="S12" s="13">
        <v>1570</v>
      </c>
      <c r="T12" s="13">
        <v>1890</v>
      </c>
      <c r="U12" s="14">
        <v>4400</v>
      </c>
      <c r="V12" s="12">
        <v>840</v>
      </c>
      <c r="W12" s="13">
        <v>1150</v>
      </c>
      <c r="X12" s="13">
        <v>1570</v>
      </c>
      <c r="Y12" s="14">
        <v>3570</v>
      </c>
      <c r="Z12" s="12">
        <v>1780</v>
      </c>
      <c r="AA12" s="13">
        <v>2310</v>
      </c>
      <c r="AB12" s="13">
        <v>2830</v>
      </c>
      <c r="AC12" s="14">
        <v>6930</v>
      </c>
      <c r="AD12" s="12">
        <v>1150</v>
      </c>
      <c r="AE12" s="13">
        <v>1570</v>
      </c>
      <c r="AF12" s="13">
        <v>1890</v>
      </c>
      <c r="AG12" s="14">
        <v>4620</v>
      </c>
      <c r="AH12" s="12">
        <v>1050</v>
      </c>
      <c r="AI12" s="13">
        <v>1050</v>
      </c>
      <c r="AJ12" s="13">
        <v>1050</v>
      </c>
      <c r="AK12" s="14">
        <v>3250</v>
      </c>
      <c r="AL12" s="12">
        <v>3570</v>
      </c>
      <c r="AM12" s="13">
        <v>4720</v>
      </c>
      <c r="AN12" s="13">
        <v>5770</v>
      </c>
      <c r="AO12" s="14">
        <v>14070</v>
      </c>
      <c r="AP12" s="12">
        <v>630</v>
      </c>
      <c r="AQ12" s="13">
        <v>730</v>
      </c>
      <c r="AR12" s="13">
        <v>940</v>
      </c>
      <c r="AS12" s="14">
        <v>2410</v>
      </c>
      <c r="AT12" s="12">
        <v>1780</v>
      </c>
      <c r="AU12" s="13">
        <v>2310</v>
      </c>
      <c r="AV12" s="13">
        <v>2830</v>
      </c>
      <c r="AW12" s="14">
        <v>6930</v>
      </c>
      <c r="AX12" s="12">
        <v>1470</v>
      </c>
      <c r="AY12" s="13">
        <v>1990</v>
      </c>
      <c r="AZ12" s="13">
        <v>2410</v>
      </c>
      <c r="BA12" s="14">
        <v>5880</v>
      </c>
      <c r="BB12" s="12"/>
      <c r="BC12" s="13"/>
      <c r="BD12" s="13"/>
      <c r="BE12" s="14"/>
      <c r="BF12" s="12">
        <v>1780</v>
      </c>
      <c r="BG12" s="13">
        <v>2310</v>
      </c>
      <c r="BH12" s="13">
        <v>2830</v>
      </c>
      <c r="BI12" s="14">
        <v>6930</v>
      </c>
      <c r="BJ12" s="5"/>
      <c r="BK12" s="5"/>
      <c r="BL12" s="5"/>
      <c r="BM12" t="s">
        <v>218</v>
      </c>
      <c r="BO12" s="160">
        <v>43225</v>
      </c>
    </row>
    <row r="13" spans="1:67" x14ac:dyDescent="0.2">
      <c r="A13" s="5" t="s">
        <v>149</v>
      </c>
      <c r="B13" s="16">
        <v>37170</v>
      </c>
      <c r="C13" s="17">
        <v>57010</v>
      </c>
      <c r="D13" s="17">
        <v>73500</v>
      </c>
      <c r="E13" s="18">
        <v>167680</v>
      </c>
      <c r="F13" s="16">
        <v>11151</v>
      </c>
      <c r="G13" s="17">
        <v>17103</v>
      </c>
      <c r="H13" s="17">
        <v>22050</v>
      </c>
      <c r="I13" s="18"/>
      <c r="J13" s="21">
        <v>22302</v>
      </c>
      <c r="K13" s="21">
        <v>34206</v>
      </c>
      <c r="L13" s="21">
        <v>44100</v>
      </c>
      <c r="M13" s="21"/>
      <c r="N13" s="16"/>
      <c r="O13" s="17"/>
      <c r="P13" s="17"/>
      <c r="Q13" s="18"/>
      <c r="R13" s="6">
        <v>1150</v>
      </c>
      <c r="S13" s="7">
        <v>1570</v>
      </c>
      <c r="T13" s="7">
        <v>1890</v>
      </c>
      <c r="U13" s="8">
        <v>4400</v>
      </c>
      <c r="V13" s="6">
        <v>840</v>
      </c>
      <c r="W13" s="7">
        <v>1150</v>
      </c>
      <c r="X13" s="7">
        <v>1570</v>
      </c>
      <c r="Y13" s="8">
        <v>3570</v>
      </c>
      <c r="Z13" s="6">
        <v>1780</v>
      </c>
      <c r="AA13" s="7">
        <v>2310</v>
      </c>
      <c r="AB13" s="7">
        <v>2830</v>
      </c>
      <c r="AC13" s="8">
        <v>6930</v>
      </c>
      <c r="AD13" s="6">
        <v>1150</v>
      </c>
      <c r="AE13" s="7">
        <v>1570</v>
      </c>
      <c r="AF13" s="7">
        <v>1890</v>
      </c>
      <c r="AG13" s="8">
        <v>4620</v>
      </c>
      <c r="AH13" s="6">
        <v>1050</v>
      </c>
      <c r="AI13" s="7">
        <v>1050</v>
      </c>
      <c r="AJ13" s="7">
        <v>1050</v>
      </c>
      <c r="AK13" s="8">
        <v>3250</v>
      </c>
      <c r="AL13" s="6">
        <v>3040</v>
      </c>
      <c r="AM13" s="7">
        <v>4090</v>
      </c>
      <c r="AN13" s="7">
        <v>5250</v>
      </c>
      <c r="AO13" s="8">
        <v>12390</v>
      </c>
      <c r="AP13" s="6">
        <v>630</v>
      </c>
      <c r="AQ13" s="7">
        <v>730</v>
      </c>
      <c r="AR13" s="7">
        <v>940</v>
      </c>
      <c r="AS13" s="8">
        <v>2410</v>
      </c>
      <c r="AT13" s="6">
        <v>1780</v>
      </c>
      <c r="AU13" s="7">
        <v>2310</v>
      </c>
      <c r="AV13" s="7">
        <v>2830</v>
      </c>
      <c r="AW13" s="8">
        <v>6930</v>
      </c>
      <c r="AX13" s="6">
        <v>1470</v>
      </c>
      <c r="AY13" s="7">
        <v>1990</v>
      </c>
      <c r="AZ13" s="7">
        <v>2410</v>
      </c>
      <c r="BA13" s="8">
        <v>5880</v>
      </c>
      <c r="BB13" s="16"/>
      <c r="BC13" s="17"/>
      <c r="BD13" s="17"/>
      <c r="BE13" s="18"/>
      <c r="BF13" s="6">
        <v>1780</v>
      </c>
      <c r="BG13" s="7">
        <v>2310</v>
      </c>
      <c r="BH13" s="7">
        <v>2830</v>
      </c>
      <c r="BI13" s="8">
        <v>6930</v>
      </c>
      <c r="BJ13" s="15"/>
      <c r="BK13" s="15"/>
      <c r="BL13" s="15"/>
      <c r="BM13" t="s">
        <v>217</v>
      </c>
      <c r="BO13" s="160">
        <v>43297</v>
      </c>
    </row>
    <row r="14" spans="1:67" x14ac:dyDescent="0.2">
      <c r="A14" s="11" t="s">
        <v>150</v>
      </c>
      <c r="B14" s="12">
        <v>47040</v>
      </c>
      <c r="C14" s="13">
        <v>72450</v>
      </c>
      <c r="D14" s="13">
        <v>92290</v>
      </c>
      <c r="E14" s="14">
        <v>211780</v>
      </c>
      <c r="F14" s="12">
        <v>14112</v>
      </c>
      <c r="G14" s="13">
        <v>21735</v>
      </c>
      <c r="H14" s="13">
        <v>27687</v>
      </c>
      <c r="I14" s="14"/>
      <c r="J14" s="20">
        <v>28224</v>
      </c>
      <c r="K14" s="20">
        <v>43470</v>
      </c>
      <c r="L14" s="20">
        <v>55374</v>
      </c>
      <c r="M14" s="20"/>
      <c r="N14" s="12"/>
      <c r="O14" s="13"/>
      <c r="P14" s="13"/>
      <c r="Q14" s="14"/>
      <c r="R14" s="12">
        <v>1150</v>
      </c>
      <c r="S14" s="13">
        <v>1570</v>
      </c>
      <c r="T14" s="13">
        <v>1890</v>
      </c>
      <c r="U14" s="14">
        <v>4400</v>
      </c>
      <c r="V14" s="12">
        <v>840</v>
      </c>
      <c r="W14" s="13">
        <v>1150</v>
      </c>
      <c r="X14" s="13">
        <v>1570</v>
      </c>
      <c r="Y14" s="14">
        <v>3570</v>
      </c>
      <c r="Z14" s="12">
        <v>1780</v>
      </c>
      <c r="AA14" s="13">
        <v>2310</v>
      </c>
      <c r="AB14" s="13">
        <v>2830</v>
      </c>
      <c r="AC14" s="14">
        <v>6930</v>
      </c>
      <c r="AD14" s="12">
        <v>1150</v>
      </c>
      <c r="AE14" s="13">
        <v>1570</v>
      </c>
      <c r="AF14" s="13">
        <v>1890</v>
      </c>
      <c r="AG14" s="14">
        <v>4620</v>
      </c>
      <c r="AH14" s="12">
        <v>1050</v>
      </c>
      <c r="AI14" s="13">
        <v>1050</v>
      </c>
      <c r="AJ14" s="13">
        <v>1050</v>
      </c>
      <c r="AK14" s="14">
        <v>3250</v>
      </c>
      <c r="AL14" s="12">
        <v>3570</v>
      </c>
      <c r="AM14" s="13">
        <v>4720</v>
      </c>
      <c r="AN14" s="13">
        <v>5770</v>
      </c>
      <c r="AO14" s="14">
        <v>14070</v>
      </c>
      <c r="AP14" s="12">
        <v>630</v>
      </c>
      <c r="AQ14" s="13">
        <v>730</v>
      </c>
      <c r="AR14" s="13">
        <v>940</v>
      </c>
      <c r="AS14" s="14">
        <v>2410</v>
      </c>
      <c r="AT14" s="12">
        <v>1780</v>
      </c>
      <c r="AU14" s="13">
        <v>2310</v>
      </c>
      <c r="AV14" s="13">
        <v>2830</v>
      </c>
      <c r="AW14" s="14">
        <v>6930</v>
      </c>
      <c r="AX14" s="12">
        <v>1470</v>
      </c>
      <c r="AY14" s="13">
        <v>1990</v>
      </c>
      <c r="AZ14" s="13">
        <v>2410</v>
      </c>
      <c r="BA14" s="14">
        <v>5880</v>
      </c>
      <c r="BB14" s="12"/>
      <c r="BC14" s="13"/>
      <c r="BD14" s="13"/>
      <c r="BE14" s="14"/>
      <c r="BF14" s="12">
        <v>1780</v>
      </c>
      <c r="BG14" s="13">
        <v>2310</v>
      </c>
      <c r="BH14" s="13">
        <v>2830</v>
      </c>
      <c r="BI14" s="14">
        <v>6930</v>
      </c>
      <c r="BJ14" s="5"/>
      <c r="BK14" s="5"/>
      <c r="BL14" s="5"/>
      <c r="BM14" t="s">
        <v>219</v>
      </c>
      <c r="BO14" s="160">
        <v>43323</v>
      </c>
    </row>
    <row r="15" spans="1:67" x14ac:dyDescent="0.2">
      <c r="A15" s="5" t="s">
        <v>151</v>
      </c>
      <c r="B15" s="6">
        <v>28350</v>
      </c>
      <c r="C15" s="7">
        <v>42630</v>
      </c>
      <c r="D15" s="7">
        <v>55860</v>
      </c>
      <c r="E15" s="8">
        <v>127990</v>
      </c>
      <c r="F15" s="16">
        <v>8505</v>
      </c>
      <c r="G15" s="17">
        <v>12789</v>
      </c>
      <c r="H15" s="17">
        <v>16758</v>
      </c>
      <c r="I15" s="18"/>
      <c r="J15" s="21">
        <v>17010</v>
      </c>
      <c r="K15" s="21">
        <v>25578</v>
      </c>
      <c r="L15" s="21">
        <v>33516</v>
      </c>
      <c r="M15" s="21"/>
      <c r="N15" s="6"/>
      <c r="O15" s="7"/>
      <c r="P15" s="7"/>
      <c r="Q15" s="8"/>
      <c r="R15" s="6">
        <v>1150</v>
      </c>
      <c r="S15" s="7">
        <v>1570</v>
      </c>
      <c r="T15" s="7">
        <v>1890</v>
      </c>
      <c r="U15" s="8">
        <v>4400</v>
      </c>
      <c r="V15" s="6">
        <v>840</v>
      </c>
      <c r="W15" s="7">
        <v>1150</v>
      </c>
      <c r="X15" s="7">
        <v>1570</v>
      </c>
      <c r="Y15" s="8">
        <v>3570</v>
      </c>
      <c r="Z15" s="6">
        <v>1780</v>
      </c>
      <c r="AA15" s="7">
        <v>2310</v>
      </c>
      <c r="AB15" s="7">
        <v>2830</v>
      </c>
      <c r="AC15" s="8">
        <v>6930</v>
      </c>
      <c r="AD15" s="6">
        <v>1150</v>
      </c>
      <c r="AE15" s="7">
        <v>1570</v>
      </c>
      <c r="AF15" s="7">
        <v>1890</v>
      </c>
      <c r="AG15" s="8">
        <v>4620</v>
      </c>
      <c r="AH15" s="6">
        <v>1050</v>
      </c>
      <c r="AI15" s="7">
        <v>1050</v>
      </c>
      <c r="AJ15" s="7">
        <v>1050</v>
      </c>
      <c r="AK15" s="8">
        <v>3250</v>
      </c>
      <c r="AL15" s="6">
        <v>4720</v>
      </c>
      <c r="AM15" s="7">
        <v>7080</v>
      </c>
      <c r="AN15" s="7">
        <v>9030</v>
      </c>
      <c r="AO15" s="8">
        <v>20680</v>
      </c>
      <c r="AP15" s="6">
        <v>630</v>
      </c>
      <c r="AQ15" s="7">
        <v>730</v>
      </c>
      <c r="AR15" s="7">
        <v>940</v>
      </c>
      <c r="AS15" s="8">
        <v>2410</v>
      </c>
      <c r="AT15" s="6">
        <v>3570</v>
      </c>
      <c r="AU15" s="7">
        <v>4620</v>
      </c>
      <c r="AV15" s="7">
        <v>5670</v>
      </c>
      <c r="AW15" s="8">
        <v>13860</v>
      </c>
      <c r="AX15" s="6">
        <v>2940</v>
      </c>
      <c r="AY15" s="7">
        <v>3990</v>
      </c>
      <c r="AZ15" s="7">
        <v>4830</v>
      </c>
      <c r="BA15" s="8">
        <v>11760</v>
      </c>
      <c r="BB15" s="6"/>
      <c r="BC15" s="7"/>
      <c r="BD15" s="7"/>
      <c r="BE15" s="8"/>
      <c r="BF15" s="6">
        <v>3570</v>
      </c>
      <c r="BG15" s="7">
        <v>4620</v>
      </c>
      <c r="BH15" s="7">
        <v>5670</v>
      </c>
      <c r="BI15" s="8">
        <v>13860</v>
      </c>
      <c r="BJ15" s="9" t="s">
        <v>23</v>
      </c>
      <c r="BK15" s="5" t="s">
        <v>25</v>
      </c>
      <c r="BL15" s="5" t="s">
        <v>26</v>
      </c>
      <c r="BO15" s="160">
        <v>43360</v>
      </c>
    </row>
    <row r="16" spans="1:67" x14ac:dyDescent="0.2">
      <c r="A16" s="11" t="s">
        <v>152</v>
      </c>
      <c r="B16" s="12">
        <v>37170</v>
      </c>
      <c r="C16" s="13">
        <v>58060</v>
      </c>
      <c r="D16" s="13">
        <v>74650</v>
      </c>
      <c r="E16" s="14">
        <v>169890</v>
      </c>
      <c r="F16" s="12">
        <v>11151</v>
      </c>
      <c r="G16" s="13">
        <v>17418</v>
      </c>
      <c r="H16" s="13">
        <v>22395</v>
      </c>
      <c r="I16" s="14"/>
      <c r="J16" s="20">
        <v>22302</v>
      </c>
      <c r="K16" s="20">
        <v>34836</v>
      </c>
      <c r="L16" s="20">
        <v>44790</v>
      </c>
      <c r="M16" s="20"/>
      <c r="N16" s="12"/>
      <c r="O16" s="13"/>
      <c r="P16" s="13"/>
      <c r="Q16" s="14"/>
      <c r="R16" s="12">
        <v>1150</v>
      </c>
      <c r="S16" s="13">
        <v>1570</v>
      </c>
      <c r="T16" s="13">
        <v>1890</v>
      </c>
      <c r="U16" s="14">
        <v>4400</v>
      </c>
      <c r="V16" s="12">
        <v>840</v>
      </c>
      <c r="W16" s="13">
        <v>1150</v>
      </c>
      <c r="X16" s="13">
        <v>1570</v>
      </c>
      <c r="Y16" s="14">
        <v>3570</v>
      </c>
      <c r="Z16" s="12">
        <v>1780</v>
      </c>
      <c r="AA16" s="13">
        <v>2310</v>
      </c>
      <c r="AB16" s="13">
        <v>2830</v>
      </c>
      <c r="AC16" s="14">
        <v>6930</v>
      </c>
      <c r="AD16" s="12">
        <v>1150</v>
      </c>
      <c r="AE16" s="13">
        <v>1570</v>
      </c>
      <c r="AF16" s="13">
        <v>1890</v>
      </c>
      <c r="AG16" s="14">
        <v>4620</v>
      </c>
      <c r="AH16" s="12">
        <v>1050</v>
      </c>
      <c r="AI16" s="13">
        <v>1050</v>
      </c>
      <c r="AJ16" s="13">
        <v>1050</v>
      </c>
      <c r="AK16" s="14">
        <v>3250</v>
      </c>
      <c r="AL16" s="12">
        <v>5770</v>
      </c>
      <c r="AM16" s="13">
        <v>8920</v>
      </c>
      <c r="AN16" s="13">
        <v>11550</v>
      </c>
      <c r="AO16" s="14">
        <v>26140</v>
      </c>
      <c r="AP16" s="12">
        <v>630</v>
      </c>
      <c r="AQ16" s="13">
        <v>730</v>
      </c>
      <c r="AR16" s="13">
        <v>940</v>
      </c>
      <c r="AS16" s="14">
        <v>2410</v>
      </c>
      <c r="AT16" s="12">
        <v>3570</v>
      </c>
      <c r="AU16" s="13">
        <v>4620</v>
      </c>
      <c r="AV16" s="13">
        <v>5670</v>
      </c>
      <c r="AW16" s="14">
        <v>13860</v>
      </c>
      <c r="AX16" s="12">
        <v>2940</v>
      </c>
      <c r="AY16" s="13">
        <v>3990</v>
      </c>
      <c r="AZ16" s="13">
        <v>4830</v>
      </c>
      <c r="BA16" s="14">
        <v>11760</v>
      </c>
      <c r="BB16" s="12"/>
      <c r="BC16" s="13"/>
      <c r="BD16" s="13"/>
      <c r="BE16" s="14"/>
      <c r="BF16" s="12">
        <v>3570</v>
      </c>
      <c r="BG16" s="13">
        <v>4620</v>
      </c>
      <c r="BH16" s="13">
        <v>5670</v>
      </c>
      <c r="BI16" s="14">
        <v>13860</v>
      </c>
      <c r="BJ16" s="9" t="s">
        <v>23</v>
      </c>
      <c r="BK16" s="5" t="s">
        <v>25</v>
      </c>
      <c r="BL16" s="5" t="s">
        <v>26</v>
      </c>
      <c r="BO16" s="160">
        <v>43367</v>
      </c>
    </row>
    <row r="17" spans="1:67" x14ac:dyDescent="0.2">
      <c r="A17" s="162" t="s">
        <v>224</v>
      </c>
      <c r="BO17" s="160">
        <v>43381</v>
      </c>
    </row>
    <row r="18" spans="1:67" x14ac:dyDescent="0.2">
      <c r="A18" s="163" t="s">
        <v>225</v>
      </c>
      <c r="BO18" s="160">
        <v>43407</v>
      </c>
    </row>
    <row r="19" spans="1:67" x14ac:dyDescent="0.2">
      <c r="A19" s="162" t="s">
        <v>223</v>
      </c>
      <c r="B19" s="1"/>
      <c r="BO19" s="160">
        <v>43427</v>
      </c>
    </row>
    <row r="20" spans="1:67" x14ac:dyDescent="0.2">
      <c r="A20" s="163" t="s">
        <v>222</v>
      </c>
      <c r="BO20" s="160">
        <v>43458</v>
      </c>
    </row>
    <row r="21" spans="1:67" x14ac:dyDescent="0.2">
      <c r="BO21" s="164"/>
    </row>
  </sheetData>
  <mergeCells count="19">
    <mergeCell ref="BL1:BL2"/>
    <mergeCell ref="BK1:BK2"/>
    <mergeCell ref="AH1:AK1"/>
    <mergeCell ref="AD1:AG1"/>
    <mergeCell ref="J1:M1"/>
    <mergeCell ref="A1:A2"/>
    <mergeCell ref="R1:U1"/>
    <mergeCell ref="N1:Q1"/>
    <mergeCell ref="BJ1:BJ2"/>
    <mergeCell ref="AP1:AS1"/>
    <mergeCell ref="BF1:BI1"/>
    <mergeCell ref="BB1:BE1"/>
    <mergeCell ref="AX1:BA1"/>
    <mergeCell ref="AT1:AW1"/>
    <mergeCell ref="B1:E1"/>
    <mergeCell ref="AL1:AO1"/>
    <mergeCell ref="Z1:AC1"/>
    <mergeCell ref="V1:Y1"/>
    <mergeCell ref="F1:I1"/>
  </mergeCells>
  <phoneticPr fontId="1"/>
  <printOptions horizontalCentered="1"/>
  <pageMargins left="0.78740157480314965" right="0.78740157480314965" top="0.78740157480314965" bottom="0.59055118110236227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備品計算書【様式】</vt:lpstr>
      <vt:lpstr>施設計算書【様式】</vt:lpstr>
      <vt:lpstr>内訳</vt:lpstr>
      <vt:lpstr>内訳 (２分割)</vt:lpstr>
      <vt:lpstr>内訳 (複数)</vt:lpstr>
      <vt:lpstr>基データ【削除変更しないでください】</vt:lpstr>
      <vt:lpstr>内訳!Print_Area</vt:lpstr>
      <vt:lpstr>'内訳 (２分割)'!Print_Area</vt:lpstr>
      <vt:lpstr>'内訳 (複数)'!Print_Area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臨職 あぴおす</dc:creator>
  <cp:lastModifiedBy>秋山 丈</cp:lastModifiedBy>
  <cp:lastPrinted>2020-01-26T00:29:41Z</cp:lastPrinted>
  <dcterms:created xsi:type="dcterms:W3CDTF">2012-10-21T06:22:40Z</dcterms:created>
  <dcterms:modified xsi:type="dcterms:W3CDTF">2020-12-03T05:25:00Z</dcterms:modified>
</cp:coreProperties>
</file>